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Z:\01.DESPATX\02.PROJECTE\7522\02.RELACIONES EXTERNAS\01.PROMOTOR\ALISEDA\22 E 050824 proj modif i excels presto\"/>
    </mc:Choice>
  </mc:AlternateContent>
  <xr:revisionPtr revIDLastSave="0" documentId="13_ncr:1_{35D11F03-F94A-4224-B0CF-75E56BCDA21F}" xr6:coauthVersionLast="47" xr6:coauthVersionMax="47" xr10:uidLastSave="{00000000-0000-0000-0000-000000000000}"/>
  <bookViews>
    <workbookView xWindow="-120" yWindow="-120" windowWidth="29040" windowHeight="15990" xr2:uid="{00000000-000D-0000-FFFF-FFFF00000000}"/>
  </bookViews>
  <sheets>
    <sheet name="Hoja1" sheetId="1" r:id="rId1"/>
    <sheet name="Resumen"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2" l="1"/>
  <c r="D6" i="2" s="1"/>
  <c r="D7" i="2" s="1"/>
  <c r="K4" i="1" l="1"/>
  <c r="K99" i="1"/>
  <c r="K82" i="1" s="1"/>
  <c r="J98" i="1"/>
  <c r="M96" i="1"/>
  <c r="M94" i="1"/>
  <c r="M92" i="1"/>
  <c r="M90" i="1"/>
  <c r="M88" i="1"/>
  <c r="M86" i="1"/>
  <c r="M84" i="1"/>
  <c r="J79" i="1"/>
  <c r="K80" i="1" s="1"/>
  <c r="K73" i="1" s="1"/>
  <c r="M77" i="1"/>
  <c r="M75" i="1"/>
  <c r="K71" i="1"/>
  <c r="K6" i="1" s="1"/>
  <c r="J70" i="1"/>
  <c r="M68" i="1"/>
  <c r="M66" i="1"/>
  <c r="M64" i="1"/>
  <c r="M62" i="1"/>
  <c r="M60" i="1"/>
  <c r="M58" i="1"/>
  <c r="M56" i="1"/>
  <c r="M54" i="1"/>
  <c r="M52" i="1"/>
  <c r="M50" i="1"/>
  <c r="M48" i="1"/>
  <c r="M46" i="1"/>
  <c r="M44" i="1"/>
  <c r="M42" i="1"/>
  <c r="M40" i="1"/>
  <c r="M38" i="1"/>
  <c r="M36" i="1"/>
  <c r="M34" i="1"/>
  <c r="M32" i="1"/>
  <c r="M30" i="1"/>
  <c r="M28" i="1"/>
  <c r="M26" i="1"/>
  <c r="M24" i="1"/>
  <c r="M22" i="1"/>
  <c r="M20" i="1"/>
  <c r="M18" i="1"/>
  <c r="M16" i="1"/>
  <c r="M14" i="1"/>
  <c r="M12" i="1"/>
  <c r="M10" i="1"/>
  <c r="M8" i="1"/>
  <c r="L69" i="1" s="1"/>
  <c r="M69" i="1" s="1"/>
  <c r="L71" i="1" s="1"/>
  <c r="L6" i="1" s="1"/>
  <c r="L97" i="1" l="1"/>
  <c r="M97" i="1" s="1"/>
  <c r="L99" i="1" s="1"/>
  <c r="M71" i="1"/>
  <c r="M6" i="1" s="1"/>
  <c r="L78" i="1"/>
  <c r="M78" i="1" s="1"/>
  <c r="L80" i="1" s="1"/>
  <c r="M80" i="1" l="1"/>
  <c r="M73" i="1" s="1"/>
  <c r="L73" i="1"/>
  <c r="L82" i="1"/>
  <c r="M99" i="1"/>
  <c r="M82" i="1" s="1"/>
  <c r="L101" i="1" l="1"/>
  <c r="M101" i="1" l="1"/>
  <c r="L4" i="1"/>
  <c r="L103" i="1" l="1"/>
  <c r="M103" i="1" s="1"/>
  <c r="M4" i="1"/>
</calcChain>
</file>

<file path=xl/sharedStrings.xml><?xml version="1.0" encoding="utf-8"?>
<sst xmlns="http://schemas.openxmlformats.org/spreadsheetml/2006/main" count="241" uniqueCount="141">
  <si>
    <t/>
  </si>
  <si>
    <t>Presupuesto</t>
  </si>
  <si>
    <t>Código</t>
  </si>
  <si>
    <t>Resumen</t>
  </si>
  <si>
    <t>ImpPres</t>
  </si>
  <si>
    <t>Nat</t>
  </si>
  <si>
    <t>Ud</t>
  </si>
  <si>
    <t>CanPres</t>
  </si>
  <si>
    <t>PrPres</t>
  </si>
  <si>
    <t>Comentario</t>
  </si>
  <si>
    <t>N</t>
  </si>
  <si>
    <t>Longitud</t>
  </si>
  <si>
    <t>Anchura</t>
  </si>
  <si>
    <t>Altura</t>
  </si>
  <si>
    <t>Parcial</t>
  </si>
  <si>
    <t xml:space="preserve">EMP          </t>
  </si>
  <si>
    <t>Piscinas</t>
  </si>
  <si>
    <t>Capítulo</t>
  </si>
  <si>
    <t xml:space="preserve">EMPV.1a1     </t>
  </si>
  <si>
    <t>Equipo depuración de piscina 40 m³ rec vítreo</t>
  </si>
  <si>
    <t>Partida</t>
  </si>
  <si>
    <t>u</t>
  </si>
  <si>
    <t xml:space="preserve">Equipo completo de depuración para piscina de volumen 40 m3, constituido por: EQUIPO DE FILTRACIÓN construido en poliéster reforzado con fibra de vidrio, colector de plástico, válvulas de mariposa para filtrado y lavado, prefiltros de cabello, cestos coladores, bombas centrífugas, motores eléctricos, manómetros; CIRCUITO CERRADO DE TUBERÍAS DE PVC alrededor de la piscina y enlace del filtro con el grupo motobomba y ACCESORIOS constituidos por: 1 sumidero de fondo antitorbellino de poliéster, 3 boquillas de impulsión de ABS y 2 skimmers de ABS. Instalación eléctrica completa, reloj programador, incluso proyector sumergido empotrado en muro con maniobra desde cuadro. Instalación completa de fontanería con línea de llenado circuitos de PVC de 10 atm para filtrado e impulsión conexionado con filtro depurador de acero inoxidable de arena de sílice valvulería, un sumidero de desagüe y aspiración de fondo un skimmer con toma para barredera manual dos boquillas de impulsión orientables todo totalmente instalado conexionado comprobado y puesta en marcha.
</t>
  </si>
  <si>
    <t xml:space="preserve">MOOA.8a      </t>
  </si>
  <si>
    <t>Oficial 1ª construcción</t>
  </si>
  <si>
    <t>Mano de obra</t>
  </si>
  <si>
    <t>h</t>
  </si>
  <si>
    <t>Oficial 1ª construcción.</t>
  </si>
  <si>
    <t xml:space="preserve">MOOA12a      </t>
  </si>
  <si>
    <t>Peón ordinario construcción</t>
  </si>
  <si>
    <t>Peón ordinario construcción.</t>
  </si>
  <si>
    <t xml:space="preserve">MOOE.8a      </t>
  </si>
  <si>
    <t>Oficial 1ª electricidad</t>
  </si>
  <si>
    <t>Oficial 1ª electricidad.</t>
  </si>
  <si>
    <t xml:space="preserve">MOOE11a      </t>
  </si>
  <si>
    <t>Especialista electricidad</t>
  </si>
  <si>
    <t>Especialista electricidad.</t>
  </si>
  <si>
    <t xml:space="preserve">MOOF.8a      </t>
  </si>
  <si>
    <t>Oficial 1ª fontanería</t>
  </si>
  <si>
    <t>Oficial 1ª fontanería.</t>
  </si>
  <si>
    <t xml:space="preserve">MOOF.9a      </t>
  </si>
  <si>
    <t>Oficial 2ª fontanería</t>
  </si>
  <si>
    <t>Oficial 2ª fontanería.</t>
  </si>
  <si>
    <t xml:space="preserve">MOOF11a      </t>
  </si>
  <si>
    <t>Especialista fontanería</t>
  </si>
  <si>
    <t>Especialista fontanería.</t>
  </si>
  <si>
    <t xml:space="preserve">PBAC.2hb     </t>
  </si>
  <si>
    <t>BL II/ A-L 42.5 R envasado</t>
  </si>
  <si>
    <t>Material</t>
  </si>
  <si>
    <t>t</t>
  </si>
  <si>
    <t>Cemento portland blanco con adiciones BL II/ A-L  42.5 R, según norma  UNE 80.305, envasado.</t>
  </si>
  <si>
    <t xml:space="preserve">PBPM.1aa     </t>
  </si>
  <si>
    <t>Mto cto M-15 man</t>
  </si>
  <si>
    <t>m3</t>
  </si>
  <si>
    <t xml:space="preserve">PBPM.2ab     </t>
  </si>
  <si>
    <t>Mto cto bl M-15 mec</t>
  </si>
  <si>
    <t xml:space="preserve">PBPM.2ba     </t>
  </si>
  <si>
    <t>Mto cto bl M-10 man</t>
  </si>
  <si>
    <t xml:space="preserve">PBPC32abbaaa </t>
  </si>
  <si>
    <t>HA-30/B/20/XD2</t>
  </si>
  <si>
    <t xml:space="preserve">PBRA.5a      </t>
  </si>
  <si>
    <t>Arenilla y polvo de mármol</t>
  </si>
  <si>
    <t>kg</t>
  </si>
  <si>
    <t>Arenilla y polvo de mármol.</t>
  </si>
  <si>
    <t xml:space="preserve">PEAM.3aad    </t>
  </si>
  <si>
    <t>Mallazo ME 500 T 15x15 ø 8-8</t>
  </si>
  <si>
    <t>m2</t>
  </si>
  <si>
    <t xml:space="preserve">PRRB10aa     </t>
  </si>
  <si>
    <t>Mosaico vidrio 2.5x2.5 suave</t>
  </si>
  <si>
    <t xml:space="preserve">PSMD53db     </t>
  </si>
  <si>
    <t>Sumidero PVC c/rejilla y salida</t>
  </si>
  <si>
    <t>Sumidero con cuerpo en PVC con salidas de diámetro 50 y 63mm y rejilla en acero inoxidable para piscina prefabricada.</t>
  </si>
  <si>
    <t xml:space="preserve">PSMD57a      </t>
  </si>
  <si>
    <t>Válvula selectora 6 vías 1½"</t>
  </si>
  <si>
    <t>Válvula selectora de seis vías 1 1/2".</t>
  </si>
  <si>
    <t xml:space="preserve">PSMD59b      </t>
  </si>
  <si>
    <t>Proyector subacuático plas cro</t>
  </si>
  <si>
    <t>Proyector subacuático completo con cuerpo y aro en plástico cromado nicho y lámpara de 300 W 12 V.</t>
  </si>
  <si>
    <t xml:space="preserve">PSMD60a      </t>
  </si>
  <si>
    <t>Nicho plástico con prensaestopas</t>
  </si>
  <si>
    <t>Nicho en plástico con prensaestopas.</t>
  </si>
  <si>
    <t xml:space="preserve">PSMD62a      </t>
  </si>
  <si>
    <t>Caja conexiones de PVC sal3/4"</t>
  </si>
  <si>
    <t>Caja de conexiones en material PVC, con salidas para conexión de tubo pasacable de 3/4".</t>
  </si>
  <si>
    <t xml:space="preserve">PSMD64a      </t>
  </si>
  <si>
    <t>Manguera pasacables 1m rosca3/4"</t>
  </si>
  <si>
    <t>Manguera pasacables de 1m con extremos roscados de 3/4" para unión del proyector a la caja de conexiones longitud 1m.</t>
  </si>
  <si>
    <t xml:space="preserve">PSMD67ca     </t>
  </si>
  <si>
    <t>Bomba asp Q 16 m³/h</t>
  </si>
  <si>
    <t>PIED.1aacaaac</t>
  </si>
  <si>
    <t>Intr difl 25A bip 300mA AC inst man</t>
  </si>
  <si>
    <t>PIED.1aaaaaac</t>
  </si>
  <si>
    <t>Intr difl 25A bip 10mA AC inst man</t>
  </si>
  <si>
    <t xml:space="preserve">PUAC.4dbba   </t>
  </si>
  <si>
    <t>Tb PVC jnt peg ø32 10atm</t>
  </si>
  <si>
    <t>m</t>
  </si>
  <si>
    <t xml:space="preserve">PICG39bc     </t>
  </si>
  <si>
    <t>Intr hor 2 mod 120 min</t>
  </si>
  <si>
    <t xml:space="preserve">PUAC.4fbba   </t>
  </si>
  <si>
    <t>Tb PVC jnt peg ø50 10atm</t>
  </si>
  <si>
    <t xml:space="preserve">PIFG30d      </t>
  </si>
  <si>
    <t>Valv esfera lat-niq ø1"</t>
  </si>
  <si>
    <t xml:space="preserve">PEAM.3acc    </t>
  </si>
  <si>
    <t>Mallazo ME 500 T 20x20 ø 6-6</t>
  </si>
  <si>
    <t xml:space="preserve">PIFG31f      </t>
  </si>
  <si>
    <t>Valv esfera PVC uni rosc ø2"</t>
  </si>
  <si>
    <t xml:space="preserve">%0200        </t>
  </si>
  <si>
    <t>Medios auxiliares</t>
  </si>
  <si>
    <t>Otros</t>
  </si>
  <si>
    <t>%</t>
  </si>
  <si>
    <t>EMPV.1a1</t>
  </si>
  <si>
    <t xml:space="preserve">DDDR10a      </t>
  </si>
  <si>
    <t>Extracción controlada alicatados y aplacados</t>
  </si>
  <si>
    <t>Extracción y/o picado controlado de alicatados y aplacados, incluida la retirada de escombros a contenedor o acopio intermedio y sin incluir la carga y el transporte.</t>
  </si>
  <si>
    <t>10% a reponer</t>
  </si>
  <si>
    <t>DDDR10a</t>
  </si>
  <si>
    <t xml:space="preserve">ERPA13ahc    </t>
  </si>
  <si>
    <t>Mosaico 2.5x2.5 C2T CG2</t>
  </si>
  <si>
    <t>Revestimiento cerámico realizado con mosaico de vidrio de 2.5x2.5cm, colocado con adhesivo cementoso mejorado con deslizamiento reducido (C2T) y rejuntado con mortero de juntas cementoso mejorado (CG2), incluso cortes, eliminación de papel y limpieza.</t>
  </si>
  <si>
    <t xml:space="preserve">PRRB10ab     </t>
  </si>
  <si>
    <t>Mosaico vidrio 2.5x2.5 intenso</t>
  </si>
  <si>
    <t>Mosaico de vidrio de 2.5x2.5cm, colores intensos, en placas de papel engomado de 33x33cm.</t>
  </si>
  <si>
    <t xml:space="preserve">PBUA50bca    </t>
  </si>
  <si>
    <t>Adh cementoso C2 T</t>
  </si>
  <si>
    <t>Adhesivo cementoso mejorado (C2 T)  con deslizamiento reducido, según UNE-EN 12004.</t>
  </si>
  <si>
    <t xml:space="preserve">PBUR.1b      </t>
  </si>
  <si>
    <t>Mto juntas cementoso CG2</t>
  </si>
  <si>
    <t>Mortero de juntas cementoso mejorado (CG2) con alta resistencia a la abrasión y absorción de agua reducida, según UNE-EN 13888.</t>
  </si>
  <si>
    <t xml:space="preserve">PBAA.1a      </t>
  </si>
  <si>
    <t>Agua</t>
  </si>
  <si>
    <t>10% reposición</t>
  </si>
  <si>
    <t>ERPA13ahc</t>
  </si>
  <si>
    <t>EMP</t>
  </si>
  <si>
    <t>TREBOL_LEGALI</t>
  </si>
  <si>
    <t>CI</t>
  </si>
  <si>
    <t>Costes indirectos</t>
  </si>
  <si>
    <t>PROYECTO: LEGALIZACIÓN DE PISCINAS FASE II.
PROMOTOR: SAREB S.A.
SITUACIÓN: CAMINO CERVERA, POL. 18, PARC. 136. PEÑÍSCOLA.
ARQUITECTO: ANDREU CRIADO DIUMENGE.</t>
  </si>
  <si>
    <t xml:space="preserve">RESUMEN DEL PRESUPUESTO                      </t>
  </si>
  <si>
    <t>01#</t>
  </si>
  <si>
    <t>TOTAL EJECUCION MATERIAL</t>
  </si>
  <si>
    <t>T O T A 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</si>
</sst>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
  </numFmts>
  <fonts count="6" x14ac:knownFonts="1">
    <font>
      <sz val="11"/>
      <color theme="1"/>
      <name val="Aptos Narrow"/>
      <family val="2"/>
      <scheme val="minor"/>
    </font>
    <font>
      <b/>
      <sz val="10"/>
      <color theme="1"/>
      <name val="Aptos Narrow"/>
      <family val="2"/>
      <scheme val="minor"/>
    </font>
    <font>
      <b/>
      <sz val="14"/>
      <color theme="1"/>
      <name val="Aptos Narrow"/>
      <family val="2"/>
      <scheme val="minor"/>
    </font>
    <font>
      <sz val="8"/>
      <color theme="1"/>
      <name val="Aptos Narrow"/>
      <family val="2"/>
      <scheme val="minor"/>
    </font>
    <font>
      <b/>
      <sz val="8"/>
      <color theme="1"/>
      <name val="Aptos Narrow"/>
      <family val="2"/>
      <scheme val="minor"/>
    </font>
    <font>
      <b/>
      <i/>
      <sz val="10"/>
      <color theme="1"/>
      <name val="Aptos Narrow"/>
      <family val="2"/>
      <scheme val="minor"/>
    </font>
  </fonts>
  <fills count="5">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8"/>
        <bgColor indexed="64"/>
      </patternFill>
    </fill>
  </fills>
  <borders count="2">
    <border>
      <left/>
      <right/>
      <top/>
      <bottom/>
      <diagonal/>
    </border>
    <border>
      <left/>
      <right/>
      <top style="thin">
        <color indexed="64"/>
      </top>
      <bottom/>
      <diagonal/>
    </border>
  </borders>
  <cellStyleXfs count="1">
    <xf numFmtId="0" fontId="0" fillId="0" borderId="0"/>
  </cellStyleXfs>
  <cellXfs count="31">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0" fontId="4" fillId="3" borderId="0" xfId="0"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0" fontId="3" fillId="0" borderId="0" xfId="0" applyFont="1" applyAlignment="1">
      <alignment vertical="top"/>
    </xf>
    <xf numFmtId="49"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wrapText="1"/>
    </xf>
    <xf numFmtId="164" fontId="3" fillId="0" borderId="0" xfId="0" applyNumberFormat="1" applyFont="1" applyAlignment="1">
      <alignment vertical="top"/>
    </xf>
    <xf numFmtId="4" fontId="3" fillId="0" borderId="0" xfId="0" applyNumberFormat="1" applyFont="1" applyAlignment="1">
      <alignment vertical="top"/>
    </xf>
    <xf numFmtId="49" fontId="4" fillId="0" borderId="0" xfId="0" applyNumberFormat="1" applyFont="1" applyAlignment="1">
      <alignment vertical="top"/>
    </xf>
    <xf numFmtId="0" fontId="3" fillId="4" borderId="0" xfId="0" applyFont="1" applyFill="1" applyAlignment="1">
      <alignment vertical="top"/>
    </xf>
    <xf numFmtId="3" fontId="3" fillId="0" borderId="0" xfId="0" applyNumberFormat="1" applyFont="1" applyAlignment="1">
      <alignment vertical="top"/>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0" fontId="3" fillId="4" borderId="0" xfId="0" applyFont="1" applyFill="1" applyAlignment="1">
      <alignment vertical="top" wrapText="1"/>
    </xf>
    <xf numFmtId="9" fontId="3" fillId="0" borderId="0" xfId="0" applyNumberFormat="1" applyFont="1" applyAlignment="1">
      <alignment vertical="top"/>
    </xf>
    <xf numFmtId="0" fontId="0" fillId="0" borderId="0" xfId="0" applyAlignment="1">
      <alignment horizontal="left" vertical="top" wrapText="1"/>
    </xf>
    <xf numFmtId="0" fontId="0" fillId="0" borderId="0" xfId="0" applyAlignment="1">
      <alignment horizontal="left" vertical="top"/>
    </xf>
    <xf numFmtId="165" fontId="0" fillId="0" borderId="0" xfId="0" applyNumberFormat="1" applyAlignment="1">
      <alignment horizontal="right" vertical="top"/>
    </xf>
    <xf numFmtId="4" fontId="0" fillId="0" borderId="0" xfId="0" applyNumberFormat="1" applyAlignment="1">
      <alignment horizontal="right" vertical="top"/>
    </xf>
    <xf numFmtId="0" fontId="0" fillId="0" borderId="0" xfId="0" quotePrefix="1" applyAlignment="1">
      <alignment horizontal="left" vertical="top"/>
    </xf>
    <xf numFmtId="4" fontId="0" fillId="0" borderId="1" xfId="0" applyNumberFormat="1" applyBorder="1" applyAlignment="1">
      <alignment horizontal="righ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04"/>
  <sheetViews>
    <sheetView tabSelected="1" workbookViewId="0">
      <pane xSplit="4" ySplit="3" topLeftCell="E4" activePane="bottomRight" state="frozen"/>
      <selection pane="topRight" activeCell="E1" sqref="E1"/>
      <selection pane="bottomLeft" activeCell="A4" sqref="A4"/>
      <selection pane="bottomRight" activeCell="L69" sqref="L69"/>
    </sheetView>
  </sheetViews>
  <sheetFormatPr defaultColWidth="11.42578125" defaultRowHeight="15" x14ac:dyDescent="0.25"/>
  <cols>
    <col min="1" max="1" width="15.5703125" bestFit="1" customWidth="1"/>
    <col min="2" max="2" width="9.5703125" bestFit="1" customWidth="1"/>
    <col min="3" max="3" width="3.7109375" bestFit="1" customWidth="1"/>
    <col min="4" max="4" width="32.85546875" customWidth="1"/>
    <col min="5" max="5" width="10.7109375" bestFit="1" customWidth="1"/>
    <col min="6" max="6" width="2.7109375" bestFit="1" customWidth="1"/>
    <col min="7" max="7" width="8.28515625" bestFit="1" customWidth="1"/>
    <col min="8" max="8" width="7.85546875" bestFit="1" customWidth="1"/>
    <col min="9" max="9" width="6" bestFit="1" customWidth="1"/>
    <col min="10" max="10" width="11.140625" bestFit="1" customWidth="1"/>
    <col min="11" max="11" width="8" bestFit="1" customWidth="1"/>
    <col min="12" max="13" width="7.85546875" bestFit="1" customWidth="1"/>
  </cols>
  <sheetData>
    <row r="1" spans="1:13" x14ac:dyDescent="0.25">
      <c r="A1" s="1" t="s">
        <v>0</v>
      </c>
      <c r="B1" s="2"/>
      <c r="C1" s="2"/>
      <c r="D1" s="2"/>
      <c r="E1" s="2"/>
      <c r="F1" s="2"/>
      <c r="G1" s="2"/>
      <c r="H1" s="2"/>
      <c r="I1" s="2"/>
      <c r="J1" s="2"/>
      <c r="K1" s="2"/>
      <c r="L1" s="2"/>
      <c r="M1" s="2"/>
    </row>
    <row r="2" spans="1:13" ht="18.75" x14ac:dyDescent="0.25">
      <c r="A2" s="3" t="s">
        <v>1</v>
      </c>
      <c r="B2" s="4"/>
      <c r="C2" s="4"/>
      <c r="D2" s="4"/>
      <c r="E2" s="4"/>
      <c r="F2" s="4"/>
      <c r="G2" s="4"/>
      <c r="H2" s="4"/>
      <c r="I2" s="4"/>
      <c r="J2" s="4"/>
      <c r="K2" s="4"/>
      <c r="L2" s="4"/>
      <c r="M2" s="4"/>
    </row>
    <row r="3" spans="1:13" x14ac:dyDescent="0.25">
      <c r="A3" s="5" t="s">
        <v>2</v>
      </c>
      <c r="B3" s="5" t="s">
        <v>5</v>
      </c>
      <c r="C3" s="5" t="s">
        <v>6</v>
      </c>
      <c r="D3" s="20" t="s">
        <v>3</v>
      </c>
      <c r="E3" s="5" t="s">
        <v>9</v>
      </c>
      <c r="F3" s="6" t="s">
        <v>10</v>
      </c>
      <c r="G3" s="6" t="s">
        <v>11</v>
      </c>
      <c r="H3" s="6" t="s">
        <v>12</v>
      </c>
      <c r="I3" s="6" t="s">
        <v>13</v>
      </c>
      <c r="J3" s="6" t="s">
        <v>14</v>
      </c>
      <c r="K3" s="6" t="s">
        <v>7</v>
      </c>
      <c r="L3" s="6" t="s">
        <v>8</v>
      </c>
      <c r="M3" s="6" t="s">
        <v>4</v>
      </c>
    </row>
    <row r="4" spans="1:13" x14ac:dyDescent="0.25">
      <c r="A4" s="7" t="s">
        <v>15</v>
      </c>
      <c r="B4" s="7" t="s">
        <v>17</v>
      </c>
      <c r="C4" s="7" t="s">
        <v>0</v>
      </c>
      <c r="D4" s="21" t="s">
        <v>16</v>
      </c>
      <c r="E4" s="8"/>
      <c r="F4" s="8"/>
      <c r="G4" s="8"/>
      <c r="H4" s="8"/>
      <c r="I4" s="8"/>
      <c r="J4" s="8"/>
      <c r="K4" s="9">
        <f>K101</f>
        <v>1</v>
      </c>
      <c r="L4" s="10">
        <f>L101</f>
        <v>17746.039999999997</v>
      </c>
      <c r="M4" s="10">
        <f>M101</f>
        <v>17746.04</v>
      </c>
    </row>
    <row r="5" spans="1:13" x14ac:dyDescent="0.25">
      <c r="A5" s="11"/>
      <c r="B5" s="11"/>
      <c r="C5" s="11"/>
      <c r="D5" s="14"/>
      <c r="E5" s="11"/>
      <c r="F5" s="11"/>
      <c r="G5" s="11"/>
      <c r="H5" s="11"/>
      <c r="I5" s="11"/>
      <c r="J5" s="11"/>
      <c r="K5" s="11"/>
      <c r="L5" s="11"/>
      <c r="M5" s="11"/>
    </row>
    <row r="6" spans="1:13" x14ac:dyDescent="0.25">
      <c r="A6" s="12" t="s">
        <v>18</v>
      </c>
      <c r="B6" s="12" t="s">
        <v>20</v>
      </c>
      <c r="C6" s="12" t="s">
        <v>21</v>
      </c>
      <c r="D6" s="22" t="s">
        <v>19</v>
      </c>
      <c r="E6" s="11"/>
      <c r="F6" s="11"/>
      <c r="G6" s="11"/>
      <c r="H6" s="11"/>
      <c r="I6" s="11"/>
      <c r="J6" s="11"/>
      <c r="K6" s="13">
        <f>K71</f>
        <v>4</v>
      </c>
      <c r="L6" s="13">
        <f>L71</f>
        <v>4157.7</v>
      </c>
      <c r="M6" s="13">
        <f>M71</f>
        <v>16630.8</v>
      </c>
    </row>
    <row r="7" spans="1:13" ht="292.5" x14ac:dyDescent="0.25">
      <c r="A7" s="11"/>
      <c r="B7" s="11"/>
      <c r="C7" s="11"/>
      <c r="D7" s="14" t="s">
        <v>22</v>
      </c>
      <c r="E7" s="11"/>
      <c r="F7" s="11"/>
      <c r="G7" s="11"/>
      <c r="H7" s="11"/>
      <c r="I7" s="11"/>
      <c r="J7" s="11"/>
      <c r="K7" s="11"/>
      <c r="L7" s="11"/>
      <c r="M7" s="11"/>
    </row>
    <row r="8" spans="1:13" x14ac:dyDescent="0.25">
      <c r="A8" s="12" t="s">
        <v>23</v>
      </c>
      <c r="B8" s="12" t="s">
        <v>25</v>
      </c>
      <c r="C8" s="12" t="s">
        <v>26</v>
      </c>
      <c r="D8" s="22" t="s">
        <v>24</v>
      </c>
      <c r="E8" s="11"/>
      <c r="F8" s="11"/>
      <c r="G8" s="11"/>
      <c r="H8" s="11"/>
      <c r="I8" s="11"/>
      <c r="J8" s="11"/>
      <c r="K8" s="15">
        <v>1</v>
      </c>
      <c r="L8" s="16">
        <v>23.05</v>
      </c>
      <c r="M8" s="13">
        <f>ROUND(K8*L8,2)</f>
        <v>23.05</v>
      </c>
    </row>
    <row r="9" spans="1:13" x14ac:dyDescent="0.25">
      <c r="A9" s="11"/>
      <c r="B9" s="11"/>
      <c r="C9" s="11"/>
      <c r="D9" s="14" t="s">
        <v>27</v>
      </c>
      <c r="E9" s="11"/>
      <c r="F9" s="11"/>
      <c r="G9" s="11"/>
      <c r="H9" s="11"/>
      <c r="I9" s="11"/>
      <c r="J9" s="11"/>
      <c r="K9" s="11"/>
      <c r="L9" s="11"/>
      <c r="M9" s="11"/>
    </row>
    <row r="10" spans="1:13" x14ac:dyDescent="0.25">
      <c r="A10" s="12" t="s">
        <v>28</v>
      </c>
      <c r="B10" s="12" t="s">
        <v>25</v>
      </c>
      <c r="C10" s="12" t="s">
        <v>26</v>
      </c>
      <c r="D10" s="22" t="s">
        <v>29</v>
      </c>
      <c r="E10" s="11"/>
      <c r="F10" s="11"/>
      <c r="G10" s="11"/>
      <c r="H10" s="11"/>
      <c r="I10" s="11"/>
      <c r="J10" s="11"/>
      <c r="K10" s="15">
        <v>1</v>
      </c>
      <c r="L10" s="16">
        <v>19.34</v>
      </c>
      <c r="M10" s="13">
        <f>ROUND(K10*L10,2)</f>
        <v>19.34</v>
      </c>
    </row>
    <row r="11" spans="1:13" x14ac:dyDescent="0.25">
      <c r="A11" s="11"/>
      <c r="B11" s="11"/>
      <c r="C11" s="11"/>
      <c r="D11" s="14" t="s">
        <v>30</v>
      </c>
      <c r="E11" s="11"/>
      <c r="F11" s="11"/>
      <c r="G11" s="11"/>
      <c r="H11" s="11"/>
      <c r="I11" s="11"/>
      <c r="J11" s="11"/>
      <c r="K11" s="11"/>
      <c r="L11" s="11"/>
      <c r="M11" s="11"/>
    </row>
    <row r="12" spans="1:13" x14ac:dyDescent="0.25">
      <c r="A12" s="12" t="s">
        <v>31</v>
      </c>
      <c r="B12" s="12" t="s">
        <v>25</v>
      </c>
      <c r="C12" s="12" t="s">
        <v>26</v>
      </c>
      <c r="D12" s="22" t="s">
        <v>32</v>
      </c>
      <c r="E12" s="11"/>
      <c r="F12" s="11"/>
      <c r="G12" s="11"/>
      <c r="H12" s="11"/>
      <c r="I12" s="11"/>
      <c r="J12" s="11"/>
      <c r="K12" s="15">
        <v>2</v>
      </c>
      <c r="L12" s="16">
        <v>20.04</v>
      </c>
      <c r="M12" s="13">
        <f>ROUND(K12*L12,2)</f>
        <v>40.08</v>
      </c>
    </row>
    <row r="13" spans="1:13" x14ac:dyDescent="0.25">
      <c r="A13" s="11"/>
      <c r="B13" s="11"/>
      <c r="C13" s="11"/>
      <c r="D13" s="14" t="s">
        <v>33</v>
      </c>
      <c r="E13" s="11"/>
      <c r="F13" s="11"/>
      <c r="G13" s="11"/>
      <c r="H13" s="11"/>
      <c r="I13" s="11"/>
      <c r="J13" s="11"/>
      <c r="K13" s="11"/>
      <c r="L13" s="11"/>
      <c r="M13" s="11"/>
    </row>
    <row r="14" spans="1:13" x14ac:dyDescent="0.25">
      <c r="A14" s="12" t="s">
        <v>34</v>
      </c>
      <c r="B14" s="12" t="s">
        <v>25</v>
      </c>
      <c r="C14" s="12" t="s">
        <v>26</v>
      </c>
      <c r="D14" s="22" t="s">
        <v>35</v>
      </c>
      <c r="E14" s="11"/>
      <c r="F14" s="11"/>
      <c r="G14" s="11"/>
      <c r="H14" s="11"/>
      <c r="I14" s="11"/>
      <c r="J14" s="11"/>
      <c r="K14" s="15">
        <v>1</v>
      </c>
      <c r="L14" s="16">
        <v>17.329999999999998</v>
      </c>
      <c r="M14" s="13">
        <f>ROUND(K14*L14,2)</f>
        <v>17.329999999999998</v>
      </c>
    </row>
    <row r="15" spans="1:13" x14ac:dyDescent="0.25">
      <c r="A15" s="11"/>
      <c r="B15" s="11"/>
      <c r="C15" s="11"/>
      <c r="D15" s="14" t="s">
        <v>36</v>
      </c>
      <c r="E15" s="11"/>
      <c r="F15" s="11"/>
      <c r="G15" s="11"/>
      <c r="H15" s="11"/>
      <c r="I15" s="11"/>
      <c r="J15" s="11"/>
      <c r="K15" s="11"/>
      <c r="L15" s="11"/>
      <c r="M15" s="11"/>
    </row>
    <row r="16" spans="1:13" x14ac:dyDescent="0.25">
      <c r="A16" s="12" t="s">
        <v>37</v>
      </c>
      <c r="B16" s="12" t="s">
        <v>25</v>
      </c>
      <c r="C16" s="12" t="s">
        <v>26</v>
      </c>
      <c r="D16" s="22" t="s">
        <v>38</v>
      </c>
      <c r="E16" s="11"/>
      <c r="F16" s="11"/>
      <c r="G16" s="11"/>
      <c r="H16" s="11"/>
      <c r="I16" s="11"/>
      <c r="J16" s="11"/>
      <c r="K16" s="15">
        <v>4</v>
      </c>
      <c r="L16" s="16">
        <v>20.04</v>
      </c>
      <c r="M16" s="13">
        <f>ROUND(K16*L16,2)</f>
        <v>80.16</v>
      </c>
    </row>
    <row r="17" spans="1:13" x14ac:dyDescent="0.25">
      <c r="A17" s="11"/>
      <c r="B17" s="11"/>
      <c r="C17" s="11"/>
      <c r="D17" s="14" t="s">
        <v>39</v>
      </c>
      <c r="E17" s="11"/>
      <c r="F17" s="11"/>
      <c r="G17" s="11"/>
      <c r="H17" s="11"/>
      <c r="I17" s="11"/>
      <c r="J17" s="11"/>
      <c r="K17" s="11"/>
      <c r="L17" s="11"/>
      <c r="M17" s="11"/>
    </row>
    <row r="18" spans="1:13" x14ac:dyDescent="0.25">
      <c r="A18" s="12" t="s">
        <v>40</v>
      </c>
      <c r="B18" s="12" t="s">
        <v>25</v>
      </c>
      <c r="C18" s="12" t="s">
        <v>26</v>
      </c>
      <c r="D18" s="22" t="s">
        <v>41</v>
      </c>
      <c r="E18" s="11"/>
      <c r="F18" s="11"/>
      <c r="G18" s="11"/>
      <c r="H18" s="11"/>
      <c r="I18" s="11"/>
      <c r="J18" s="11"/>
      <c r="K18" s="15">
        <v>4</v>
      </c>
      <c r="L18" s="16">
        <v>20.04</v>
      </c>
      <c r="M18" s="13">
        <f>ROUND(K18*L18,2)</f>
        <v>80.16</v>
      </c>
    </row>
    <row r="19" spans="1:13" x14ac:dyDescent="0.25">
      <c r="A19" s="11"/>
      <c r="B19" s="11"/>
      <c r="C19" s="11"/>
      <c r="D19" s="14" t="s">
        <v>42</v>
      </c>
      <c r="E19" s="11"/>
      <c r="F19" s="11"/>
      <c r="G19" s="11"/>
      <c r="H19" s="11"/>
      <c r="I19" s="11"/>
      <c r="J19" s="11"/>
      <c r="K19" s="11"/>
      <c r="L19" s="11"/>
      <c r="M19" s="11"/>
    </row>
    <row r="20" spans="1:13" x14ac:dyDescent="0.25">
      <c r="A20" s="12" t="s">
        <v>43</v>
      </c>
      <c r="B20" s="12" t="s">
        <v>25</v>
      </c>
      <c r="C20" s="12" t="s">
        <v>26</v>
      </c>
      <c r="D20" s="22" t="s">
        <v>44</v>
      </c>
      <c r="E20" s="11"/>
      <c r="F20" s="11"/>
      <c r="G20" s="11"/>
      <c r="H20" s="11"/>
      <c r="I20" s="11"/>
      <c r="J20" s="11"/>
      <c r="K20" s="15">
        <v>1</v>
      </c>
      <c r="L20" s="16">
        <v>17.329999999999998</v>
      </c>
      <c r="M20" s="13">
        <f>ROUND(K20*L20,2)</f>
        <v>17.329999999999998</v>
      </c>
    </row>
    <row r="21" spans="1:13" x14ac:dyDescent="0.25">
      <c r="A21" s="11"/>
      <c r="B21" s="11"/>
      <c r="C21" s="11"/>
      <c r="D21" s="14" t="s">
        <v>45</v>
      </c>
      <c r="E21" s="11"/>
      <c r="F21" s="11"/>
      <c r="G21" s="11"/>
      <c r="H21" s="11"/>
      <c r="I21" s="11"/>
      <c r="J21" s="11"/>
      <c r="K21" s="11"/>
      <c r="L21" s="11"/>
      <c r="M21" s="11"/>
    </row>
    <row r="22" spans="1:13" x14ac:dyDescent="0.25">
      <c r="A22" s="12" t="s">
        <v>46</v>
      </c>
      <c r="B22" s="12" t="s">
        <v>48</v>
      </c>
      <c r="C22" s="12" t="s">
        <v>49</v>
      </c>
      <c r="D22" s="22" t="s">
        <v>47</v>
      </c>
      <c r="E22" s="11"/>
      <c r="F22" s="11"/>
      <c r="G22" s="11"/>
      <c r="H22" s="11"/>
      <c r="I22" s="11"/>
      <c r="J22" s="11"/>
      <c r="K22" s="15">
        <v>0.15</v>
      </c>
      <c r="L22" s="16">
        <v>0</v>
      </c>
      <c r="M22" s="13">
        <f>ROUND(K22*L22,2)</f>
        <v>0</v>
      </c>
    </row>
    <row r="23" spans="1:13" ht="22.5" x14ac:dyDescent="0.25">
      <c r="A23" s="11"/>
      <c r="B23" s="11"/>
      <c r="C23" s="11"/>
      <c r="D23" s="14" t="s">
        <v>50</v>
      </c>
      <c r="E23" s="11"/>
      <c r="F23" s="11"/>
      <c r="G23" s="11"/>
      <c r="H23" s="11"/>
      <c r="I23" s="11"/>
      <c r="J23" s="11"/>
      <c r="K23" s="11"/>
      <c r="L23" s="11"/>
      <c r="M23" s="11"/>
    </row>
    <row r="24" spans="1:13" x14ac:dyDescent="0.25">
      <c r="A24" s="12" t="s">
        <v>51</v>
      </c>
      <c r="B24" s="12" t="s">
        <v>48</v>
      </c>
      <c r="C24" s="12" t="s">
        <v>53</v>
      </c>
      <c r="D24" s="22" t="s">
        <v>52</v>
      </c>
      <c r="E24" s="11"/>
      <c r="F24" s="11"/>
      <c r="G24" s="11"/>
      <c r="H24" s="11"/>
      <c r="I24" s="11"/>
      <c r="J24" s="11"/>
      <c r="K24" s="15">
        <v>0</v>
      </c>
      <c r="L24" s="16">
        <v>121.96</v>
      </c>
      <c r="M24" s="13">
        <f>ROUND(K24*L24,2)</f>
        <v>0</v>
      </c>
    </row>
    <row r="25" spans="1:13" x14ac:dyDescent="0.25">
      <c r="A25" s="11"/>
      <c r="B25" s="11"/>
      <c r="C25" s="11"/>
      <c r="D25" s="14"/>
      <c r="E25" s="11"/>
      <c r="F25" s="11"/>
      <c r="G25" s="11"/>
      <c r="H25" s="11"/>
      <c r="I25" s="11"/>
      <c r="J25" s="11"/>
      <c r="K25" s="11"/>
      <c r="L25" s="11"/>
      <c r="M25" s="11"/>
    </row>
    <row r="26" spans="1:13" x14ac:dyDescent="0.25">
      <c r="A26" s="12" t="s">
        <v>54</v>
      </c>
      <c r="B26" s="12" t="s">
        <v>48</v>
      </c>
      <c r="C26" s="12" t="s">
        <v>53</v>
      </c>
      <c r="D26" s="22" t="s">
        <v>55</v>
      </c>
      <c r="E26" s="11"/>
      <c r="F26" s="11"/>
      <c r="G26" s="11"/>
      <c r="H26" s="11"/>
      <c r="I26" s="11"/>
      <c r="J26" s="11"/>
      <c r="K26" s="15">
        <v>0</v>
      </c>
      <c r="L26" s="16">
        <v>173.4</v>
      </c>
      <c r="M26" s="13">
        <f>ROUND(K26*L26,2)</f>
        <v>0</v>
      </c>
    </row>
    <row r="27" spans="1:13" x14ac:dyDescent="0.25">
      <c r="A27" s="11"/>
      <c r="B27" s="11"/>
      <c r="C27" s="11"/>
      <c r="D27" s="14"/>
      <c r="E27" s="11"/>
      <c r="F27" s="11"/>
      <c r="G27" s="11"/>
      <c r="H27" s="11"/>
      <c r="I27" s="11"/>
      <c r="J27" s="11"/>
      <c r="K27" s="11"/>
      <c r="L27" s="11"/>
      <c r="M27" s="11"/>
    </row>
    <row r="28" spans="1:13" x14ac:dyDescent="0.25">
      <c r="A28" s="12" t="s">
        <v>56</v>
      </c>
      <c r="B28" s="12" t="s">
        <v>48</v>
      </c>
      <c r="C28" s="12" t="s">
        <v>53</v>
      </c>
      <c r="D28" s="22" t="s">
        <v>57</v>
      </c>
      <c r="E28" s="11"/>
      <c r="F28" s="11"/>
      <c r="G28" s="11"/>
      <c r="H28" s="11"/>
      <c r="I28" s="11"/>
      <c r="J28" s="11"/>
      <c r="K28" s="15">
        <v>0</v>
      </c>
      <c r="L28" s="16">
        <v>161.19999999999999</v>
      </c>
      <c r="M28" s="13">
        <f>ROUND(K28*L28,2)</f>
        <v>0</v>
      </c>
    </row>
    <row r="29" spans="1:13" x14ac:dyDescent="0.25">
      <c r="A29" s="11"/>
      <c r="B29" s="11"/>
      <c r="C29" s="11"/>
      <c r="D29" s="14"/>
      <c r="E29" s="11"/>
      <c r="F29" s="11"/>
      <c r="G29" s="11"/>
      <c r="H29" s="11"/>
      <c r="I29" s="11"/>
      <c r="J29" s="11"/>
      <c r="K29" s="11"/>
      <c r="L29" s="11"/>
      <c r="M29" s="11"/>
    </row>
    <row r="30" spans="1:13" x14ac:dyDescent="0.25">
      <c r="A30" s="12" t="s">
        <v>58</v>
      </c>
      <c r="B30" s="12" t="s">
        <v>48</v>
      </c>
      <c r="C30" s="12" t="s">
        <v>53</v>
      </c>
      <c r="D30" s="22" t="s">
        <v>59</v>
      </c>
      <c r="E30" s="11"/>
      <c r="F30" s="11"/>
      <c r="G30" s="11"/>
      <c r="H30" s="11"/>
      <c r="I30" s="11"/>
      <c r="J30" s="11"/>
      <c r="K30" s="15">
        <v>0</v>
      </c>
      <c r="L30" s="16">
        <v>0</v>
      </c>
      <c r="M30" s="13">
        <f>ROUND(K30*L30,2)</f>
        <v>0</v>
      </c>
    </row>
    <row r="31" spans="1:13" x14ac:dyDescent="0.25">
      <c r="A31" s="11"/>
      <c r="B31" s="11"/>
      <c r="C31" s="11"/>
      <c r="D31" s="14"/>
      <c r="E31" s="11"/>
      <c r="F31" s="11"/>
      <c r="G31" s="11"/>
      <c r="H31" s="11"/>
      <c r="I31" s="11"/>
      <c r="J31" s="11"/>
      <c r="K31" s="11"/>
      <c r="L31" s="11"/>
      <c r="M31" s="11"/>
    </row>
    <row r="32" spans="1:13" x14ac:dyDescent="0.25">
      <c r="A32" s="12" t="s">
        <v>60</v>
      </c>
      <c r="B32" s="12" t="s">
        <v>48</v>
      </c>
      <c r="C32" s="12" t="s">
        <v>62</v>
      </c>
      <c r="D32" s="22" t="s">
        <v>61</v>
      </c>
      <c r="E32" s="11"/>
      <c r="F32" s="11"/>
      <c r="G32" s="11"/>
      <c r="H32" s="11"/>
      <c r="I32" s="11"/>
      <c r="J32" s="11"/>
      <c r="K32" s="15">
        <v>0</v>
      </c>
      <c r="L32" s="16">
        <v>0</v>
      </c>
      <c r="M32" s="13">
        <f>ROUND(K32*L32,2)</f>
        <v>0</v>
      </c>
    </row>
    <row r="33" spans="1:13" x14ac:dyDescent="0.25">
      <c r="A33" s="11"/>
      <c r="B33" s="11"/>
      <c r="C33" s="11"/>
      <c r="D33" s="14" t="s">
        <v>63</v>
      </c>
      <c r="E33" s="11"/>
      <c r="F33" s="11"/>
      <c r="G33" s="11"/>
      <c r="H33" s="11"/>
      <c r="I33" s="11"/>
      <c r="J33" s="11"/>
      <c r="K33" s="11"/>
      <c r="L33" s="11"/>
      <c r="M33" s="11"/>
    </row>
    <row r="34" spans="1:13" x14ac:dyDescent="0.25">
      <c r="A34" s="12" t="s">
        <v>64</v>
      </c>
      <c r="B34" s="12" t="s">
        <v>48</v>
      </c>
      <c r="C34" s="12" t="s">
        <v>66</v>
      </c>
      <c r="D34" s="22" t="s">
        <v>65</v>
      </c>
      <c r="E34" s="11"/>
      <c r="F34" s="11"/>
      <c r="G34" s="11"/>
      <c r="H34" s="11"/>
      <c r="I34" s="11"/>
      <c r="J34" s="11"/>
      <c r="K34" s="15">
        <v>0</v>
      </c>
      <c r="L34" s="16">
        <v>0</v>
      </c>
      <c r="M34" s="13">
        <f>ROUND(K34*L34,2)</f>
        <v>0</v>
      </c>
    </row>
    <row r="35" spans="1:13" x14ac:dyDescent="0.25">
      <c r="A35" s="11"/>
      <c r="B35" s="11"/>
      <c r="C35" s="11"/>
      <c r="D35" s="14"/>
      <c r="E35" s="11"/>
      <c r="F35" s="11"/>
      <c r="G35" s="11"/>
      <c r="H35" s="11"/>
      <c r="I35" s="11"/>
      <c r="J35" s="11"/>
      <c r="K35" s="11"/>
      <c r="L35" s="11"/>
      <c r="M35" s="11"/>
    </row>
    <row r="36" spans="1:13" x14ac:dyDescent="0.25">
      <c r="A36" s="12" t="s">
        <v>67</v>
      </c>
      <c r="B36" s="12" t="s">
        <v>48</v>
      </c>
      <c r="C36" s="12" t="s">
        <v>66</v>
      </c>
      <c r="D36" s="22" t="s">
        <v>68</v>
      </c>
      <c r="E36" s="11"/>
      <c r="F36" s="11"/>
      <c r="G36" s="11"/>
      <c r="H36" s="11"/>
      <c r="I36" s="11"/>
      <c r="J36" s="11"/>
      <c r="K36" s="15">
        <v>0</v>
      </c>
      <c r="L36" s="16">
        <v>0</v>
      </c>
      <c r="M36" s="13">
        <f>ROUND(K36*L36,2)</f>
        <v>0</v>
      </c>
    </row>
    <row r="37" spans="1:13" x14ac:dyDescent="0.25">
      <c r="A37" s="11"/>
      <c r="B37" s="11"/>
      <c r="C37" s="11"/>
      <c r="D37" s="14"/>
      <c r="E37" s="11"/>
      <c r="F37" s="11"/>
      <c r="G37" s="11"/>
      <c r="H37" s="11"/>
      <c r="I37" s="11"/>
      <c r="J37" s="11"/>
      <c r="K37" s="11"/>
      <c r="L37" s="11"/>
      <c r="M37" s="11"/>
    </row>
    <row r="38" spans="1:13" x14ac:dyDescent="0.25">
      <c r="A38" s="12" t="s">
        <v>69</v>
      </c>
      <c r="B38" s="12" t="s">
        <v>48</v>
      </c>
      <c r="C38" s="12" t="s">
        <v>21</v>
      </c>
      <c r="D38" s="22" t="s">
        <v>70</v>
      </c>
      <c r="E38" s="11"/>
      <c r="F38" s="11"/>
      <c r="G38" s="11"/>
      <c r="H38" s="11"/>
      <c r="I38" s="11"/>
      <c r="J38" s="11"/>
      <c r="K38" s="15">
        <v>1</v>
      </c>
      <c r="L38" s="16">
        <v>0</v>
      </c>
      <c r="M38" s="13">
        <f>ROUND(K38*L38,2)</f>
        <v>0</v>
      </c>
    </row>
    <row r="39" spans="1:13" ht="33.75" x14ac:dyDescent="0.25">
      <c r="A39" s="11"/>
      <c r="B39" s="11"/>
      <c r="C39" s="11"/>
      <c r="D39" s="14" t="s">
        <v>71</v>
      </c>
      <c r="E39" s="11"/>
      <c r="F39" s="11"/>
      <c r="G39" s="11"/>
      <c r="H39" s="11"/>
      <c r="I39" s="11"/>
      <c r="J39" s="11"/>
      <c r="K39" s="11"/>
      <c r="L39" s="11"/>
      <c r="M39" s="11"/>
    </row>
    <row r="40" spans="1:13" x14ac:dyDescent="0.25">
      <c r="A40" s="12" t="s">
        <v>72</v>
      </c>
      <c r="B40" s="12" t="s">
        <v>48</v>
      </c>
      <c r="C40" s="12" t="s">
        <v>21</v>
      </c>
      <c r="D40" s="22" t="s">
        <v>73</v>
      </c>
      <c r="E40" s="11"/>
      <c r="F40" s="11"/>
      <c r="G40" s="11"/>
      <c r="H40" s="11"/>
      <c r="I40" s="11"/>
      <c r="J40" s="11"/>
      <c r="K40" s="15">
        <v>1</v>
      </c>
      <c r="L40" s="16">
        <v>0</v>
      </c>
      <c r="M40" s="13">
        <f>ROUND(K40*L40,2)</f>
        <v>0</v>
      </c>
    </row>
    <row r="41" spans="1:13" x14ac:dyDescent="0.25">
      <c r="A41" s="11"/>
      <c r="B41" s="11"/>
      <c r="C41" s="11"/>
      <c r="D41" s="14" t="s">
        <v>74</v>
      </c>
      <c r="E41" s="11"/>
      <c r="F41" s="11"/>
      <c r="G41" s="11"/>
      <c r="H41" s="11"/>
      <c r="I41" s="11"/>
      <c r="J41" s="11"/>
      <c r="K41" s="11"/>
      <c r="L41" s="11"/>
      <c r="M41" s="11"/>
    </row>
    <row r="42" spans="1:13" x14ac:dyDescent="0.25">
      <c r="A42" s="12" t="s">
        <v>75</v>
      </c>
      <c r="B42" s="12" t="s">
        <v>48</v>
      </c>
      <c r="C42" s="12" t="s">
        <v>21</v>
      </c>
      <c r="D42" s="22" t="s">
        <v>76</v>
      </c>
      <c r="E42" s="11"/>
      <c r="F42" s="11"/>
      <c r="G42" s="11"/>
      <c r="H42" s="11"/>
      <c r="I42" s="11"/>
      <c r="J42" s="11"/>
      <c r="K42" s="15">
        <v>1</v>
      </c>
      <c r="L42" s="16">
        <v>0</v>
      </c>
      <c r="M42" s="13">
        <f>ROUND(K42*L42,2)</f>
        <v>0</v>
      </c>
    </row>
    <row r="43" spans="1:13" ht="33.75" x14ac:dyDescent="0.25">
      <c r="A43" s="11"/>
      <c r="B43" s="11"/>
      <c r="C43" s="11"/>
      <c r="D43" s="14" t="s">
        <v>77</v>
      </c>
      <c r="E43" s="11"/>
      <c r="F43" s="11"/>
      <c r="G43" s="11"/>
      <c r="H43" s="11"/>
      <c r="I43" s="11"/>
      <c r="J43" s="11"/>
      <c r="K43" s="11"/>
      <c r="L43" s="11"/>
      <c r="M43" s="11"/>
    </row>
    <row r="44" spans="1:13" x14ac:dyDescent="0.25">
      <c r="A44" s="12" t="s">
        <v>78</v>
      </c>
      <c r="B44" s="12" t="s">
        <v>48</v>
      </c>
      <c r="C44" s="12" t="s">
        <v>21</v>
      </c>
      <c r="D44" s="22" t="s">
        <v>79</v>
      </c>
      <c r="E44" s="11"/>
      <c r="F44" s="11"/>
      <c r="G44" s="11"/>
      <c r="H44" s="11"/>
      <c r="I44" s="11"/>
      <c r="J44" s="11"/>
      <c r="K44" s="15">
        <v>1</v>
      </c>
      <c r="L44" s="16">
        <v>0</v>
      </c>
      <c r="M44" s="13">
        <f>ROUND(K44*L44,2)</f>
        <v>0</v>
      </c>
    </row>
    <row r="45" spans="1:13" x14ac:dyDescent="0.25">
      <c r="A45" s="11"/>
      <c r="B45" s="11"/>
      <c r="C45" s="11"/>
      <c r="D45" s="14" t="s">
        <v>80</v>
      </c>
      <c r="E45" s="11"/>
      <c r="F45" s="11"/>
      <c r="G45" s="11"/>
      <c r="H45" s="11"/>
      <c r="I45" s="11"/>
      <c r="J45" s="11"/>
      <c r="K45" s="11"/>
      <c r="L45" s="11"/>
      <c r="M45" s="11"/>
    </row>
    <row r="46" spans="1:13" x14ac:dyDescent="0.25">
      <c r="A46" s="12" t="s">
        <v>81</v>
      </c>
      <c r="B46" s="12" t="s">
        <v>48</v>
      </c>
      <c r="C46" s="12" t="s">
        <v>21</v>
      </c>
      <c r="D46" s="22" t="s">
        <v>82</v>
      </c>
      <c r="E46" s="11"/>
      <c r="F46" s="11"/>
      <c r="G46" s="11"/>
      <c r="H46" s="11"/>
      <c r="I46" s="11"/>
      <c r="J46" s="11"/>
      <c r="K46" s="15">
        <v>1</v>
      </c>
      <c r="L46" s="16">
        <v>0</v>
      </c>
      <c r="M46" s="13">
        <f>ROUND(K46*L46,2)</f>
        <v>0</v>
      </c>
    </row>
    <row r="47" spans="1:13" ht="22.5" x14ac:dyDescent="0.25">
      <c r="A47" s="11"/>
      <c r="B47" s="11"/>
      <c r="C47" s="11"/>
      <c r="D47" s="14" t="s">
        <v>83</v>
      </c>
      <c r="E47" s="11"/>
      <c r="F47" s="11"/>
      <c r="G47" s="11"/>
      <c r="H47" s="11"/>
      <c r="I47" s="11"/>
      <c r="J47" s="11"/>
      <c r="K47" s="11"/>
      <c r="L47" s="11"/>
      <c r="M47" s="11"/>
    </row>
    <row r="48" spans="1:13" x14ac:dyDescent="0.25">
      <c r="A48" s="12" t="s">
        <v>84</v>
      </c>
      <c r="B48" s="12" t="s">
        <v>48</v>
      </c>
      <c r="C48" s="12" t="s">
        <v>21</v>
      </c>
      <c r="D48" s="22" t="s">
        <v>85</v>
      </c>
      <c r="E48" s="11"/>
      <c r="F48" s="11"/>
      <c r="G48" s="11"/>
      <c r="H48" s="11"/>
      <c r="I48" s="11"/>
      <c r="J48" s="11"/>
      <c r="K48" s="15">
        <v>1</v>
      </c>
      <c r="L48" s="16">
        <v>0</v>
      </c>
      <c r="M48" s="13">
        <f>ROUND(K48*L48,2)</f>
        <v>0</v>
      </c>
    </row>
    <row r="49" spans="1:13" ht="33.75" x14ac:dyDescent="0.25">
      <c r="A49" s="11"/>
      <c r="B49" s="11"/>
      <c r="C49" s="11"/>
      <c r="D49" s="14" t="s">
        <v>86</v>
      </c>
      <c r="E49" s="11"/>
      <c r="F49" s="11"/>
      <c r="G49" s="11"/>
      <c r="H49" s="11"/>
      <c r="I49" s="11"/>
      <c r="J49" s="11"/>
      <c r="K49" s="11"/>
      <c r="L49" s="11"/>
      <c r="M49" s="11"/>
    </row>
    <row r="50" spans="1:13" x14ac:dyDescent="0.25">
      <c r="A50" s="12" t="s">
        <v>87</v>
      </c>
      <c r="B50" s="12" t="s">
        <v>48</v>
      </c>
      <c r="C50" s="12" t="s">
        <v>21</v>
      </c>
      <c r="D50" s="22" t="s">
        <v>88</v>
      </c>
      <c r="E50" s="11"/>
      <c r="F50" s="11"/>
      <c r="G50" s="11"/>
      <c r="H50" s="11"/>
      <c r="I50" s="11"/>
      <c r="J50" s="11"/>
      <c r="K50" s="15">
        <v>1</v>
      </c>
      <c r="L50" s="16">
        <v>3680</v>
      </c>
      <c r="M50" s="13">
        <f>ROUND(K50*L50,2)</f>
        <v>3680</v>
      </c>
    </row>
    <row r="51" spans="1:13" x14ac:dyDescent="0.25">
      <c r="A51" s="11"/>
      <c r="B51" s="11"/>
      <c r="C51" s="11"/>
      <c r="D51" s="14"/>
      <c r="E51" s="11"/>
      <c r="F51" s="11"/>
      <c r="G51" s="11"/>
      <c r="H51" s="11"/>
      <c r="I51" s="11"/>
      <c r="J51" s="11"/>
      <c r="K51" s="11"/>
      <c r="L51" s="11"/>
      <c r="M51" s="11"/>
    </row>
    <row r="52" spans="1:13" x14ac:dyDescent="0.25">
      <c r="A52" s="12" t="s">
        <v>89</v>
      </c>
      <c r="B52" s="12" t="s">
        <v>48</v>
      </c>
      <c r="C52" s="12" t="s">
        <v>21</v>
      </c>
      <c r="D52" s="22" t="s">
        <v>90</v>
      </c>
      <c r="E52" s="11"/>
      <c r="F52" s="11"/>
      <c r="G52" s="11"/>
      <c r="H52" s="11"/>
      <c r="I52" s="11"/>
      <c r="J52" s="11"/>
      <c r="K52" s="15">
        <v>1</v>
      </c>
      <c r="L52" s="16">
        <v>0</v>
      </c>
      <c r="M52" s="13">
        <f>ROUND(K52*L52,2)</f>
        <v>0</v>
      </c>
    </row>
    <row r="53" spans="1:13" x14ac:dyDescent="0.25">
      <c r="A53" s="11"/>
      <c r="B53" s="11"/>
      <c r="C53" s="11"/>
      <c r="D53" s="14"/>
      <c r="E53" s="11"/>
      <c r="F53" s="11"/>
      <c r="G53" s="11"/>
      <c r="H53" s="11"/>
      <c r="I53" s="11"/>
      <c r="J53" s="11"/>
      <c r="K53" s="11"/>
      <c r="L53" s="11"/>
      <c r="M53" s="11"/>
    </row>
    <row r="54" spans="1:13" x14ac:dyDescent="0.25">
      <c r="A54" s="12" t="s">
        <v>91</v>
      </c>
      <c r="B54" s="12" t="s">
        <v>48</v>
      </c>
      <c r="C54" s="12" t="s">
        <v>21</v>
      </c>
      <c r="D54" s="22" t="s">
        <v>92</v>
      </c>
      <c r="E54" s="11"/>
      <c r="F54" s="11"/>
      <c r="G54" s="11"/>
      <c r="H54" s="11"/>
      <c r="I54" s="11"/>
      <c r="J54" s="11"/>
      <c r="K54" s="15">
        <v>1</v>
      </c>
      <c r="L54" s="16">
        <v>0</v>
      </c>
      <c r="M54" s="13">
        <f>ROUND(K54*L54,2)</f>
        <v>0</v>
      </c>
    </row>
    <row r="55" spans="1:13" x14ac:dyDescent="0.25">
      <c r="A55" s="11"/>
      <c r="B55" s="11"/>
      <c r="C55" s="11"/>
      <c r="D55" s="14"/>
      <c r="E55" s="11"/>
      <c r="F55" s="11"/>
      <c r="G55" s="11"/>
      <c r="H55" s="11"/>
      <c r="I55" s="11"/>
      <c r="J55" s="11"/>
      <c r="K55" s="11"/>
      <c r="L55" s="11"/>
      <c r="M55" s="11"/>
    </row>
    <row r="56" spans="1:13" x14ac:dyDescent="0.25">
      <c r="A56" s="12" t="s">
        <v>93</v>
      </c>
      <c r="B56" s="12" t="s">
        <v>48</v>
      </c>
      <c r="C56" s="12" t="s">
        <v>95</v>
      </c>
      <c r="D56" s="22" t="s">
        <v>94</v>
      </c>
      <c r="E56" s="11"/>
      <c r="F56" s="11"/>
      <c r="G56" s="11"/>
      <c r="H56" s="11"/>
      <c r="I56" s="11"/>
      <c r="J56" s="11"/>
      <c r="K56" s="15">
        <v>8</v>
      </c>
      <c r="L56" s="16">
        <v>0</v>
      </c>
      <c r="M56" s="13">
        <f>ROUND(K56*L56,2)</f>
        <v>0</v>
      </c>
    </row>
    <row r="57" spans="1:13" x14ac:dyDescent="0.25">
      <c r="A57" s="11"/>
      <c r="B57" s="11"/>
      <c r="C57" s="11"/>
      <c r="D57" s="14"/>
      <c r="E57" s="11"/>
      <c r="F57" s="11"/>
      <c r="G57" s="11"/>
      <c r="H57" s="11"/>
      <c r="I57" s="11"/>
      <c r="J57" s="11"/>
      <c r="K57" s="11"/>
      <c r="L57" s="11"/>
      <c r="M57" s="11"/>
    </row>
    <row r="58" spans="1:13" x14ac:dyDescent="0.25">
      <c r="A58" s="12" t="s">
        <v>96</v>
      </c>
      <c r="B58" s="12" t="s">
        <v>48</v>
      </c>
      <c r="C58" s="12" t="s">
        <v>21</v>
      </c>
      <c r="D58" s="22" t="s">
        <v>97</v>
      </c>
      <c r="E58" s="11"/>
      <c r="F58" s="11"/>
      <c r="G58" s="11"/>
      <c r="H58" s="11"/>
      <c r="I58" s="11"/>
      <c r="J58" s="11"/>
      <c r="K58" s="15">
        <v>1</v>
      </c>
      <c r="L58" s="16">
        <v>0</v>
      </c>
      <c r="M58" s="13">
        <f>ROUND(K58*L58,2)</f>
        <v>0</v>
      </c>
    </row>
    <row r="59" spans="1:13" x14ac:dyDescent="0.25">
      <c r="A59" s="11"/>
      <c r="B59" s="11"/>
      <c r="C59" s="11"/>
      <c r="D59" s="14"/>
      <c r="E59" s="11"/>
      <c r="F59" s="11"/>
      <c r="G59" s="11"/>
      <c r="H59" s="11"/>
      <c r="I59" s="11"/>
      <c r="J59" s="11"/>
      <c r="K59" s="11"/>
      <c r="L59" s="11"/>
      <c r="M59" s="11"/>
    </row>
    <row r="60" spans="1:13" x14ac:dyDescent="0.25">
      <c r="A60" s="12" t="s">
        <v>98</v>
      </c>
      <c r="B60" s="12" t="s">
        <v>48</v>
      </c>
      <c r="C60" s="12" t="s">
        <v>95</v>
      </c>
      <c r="D60" s="22" t="s">
        <v>99</v>
      </c>
      <c r="E60" s="11"/>
      <c r="F60" s="11"/>
      <c r="G60" s="11"/>
      <c r="H60" s="11"/>
      <c r="I60" s="11"/>
      <c r="J60" s="11"/>
      <c r="K60" s="15">
        <v>40</v>
      </c>
      <c r="L60" s="16">
        <v>0</v>
      </c>
      <c r="M60" s="13">
        <f>ROUND(K60*L60,2)</f>
        <v>0</v>
      </c>
    </row>
    <row r="61" spans="1:13" x14ac:dyDescent="0.25">
      <c r="A61" s="11"/>
      <c r="B61" s="11"/>
      <c r="C61" s="11"/>
      <c r="D61" s="14"/>
      <c r="E61" s="11"/>
      <c r="F61" s="11"/>
      <c r="G61" s="11"/>
      <c r="H61" s="11"/>
      <c r="I61" s="11"/>
      <c r="J61" s="11"/>
      <c r="K61" s="11"/>
      <c r="L61" s="11"/>
      <c r="M61" s="11"/>
    </row>
    <row r="62" spans="1:13" x14ac:dyDescent="0.25">
      <c r="A62" s="12" t="s">
        <v>100</v>
      </c>
      <c r="B62" s="12" t="s">
        <v>48</v>
      </c>
      <c r="C62" s="12" t="s">
        <v>21</v>
      </c>
      <c r="D62" s="22" t="s">
        <v>101</v>
      </c>
      <c r="E62" s="11"/>
      <c r="F62" s="11"/>
      <c r="G62" s="11"/>
      <c r="H62" s="11"/>
      <c r="I62" s="11"/>
      <c r="J62" s="11"/>
      <c r="K62" s="15">
        <v>1</v>
      </c>
      <c r="L62" s="16">
        <v>0</v>
      </c>
      <c r="M62" s="13">
        <f>ROUND(K62*L62,2)</f>
        <v>0</v>
      </c>
    </row>
    <row r="63" spans="1:13" x14ac:dyDescent="0.25">
      <c r="A63" s="11"/>
      <c r="B63" s="11"/>
      <c r="C63" s="11"/>
      <c r="D63" s="14"/>
      <c r="E63" s="11"/>
      <c r="F63" s="11"/>
      <c r="G63" s="11"/>
      <c r="H63" s="11"/>
      <c r="I63" s="11"/>
      <c r="J63" s="11"/>
      <c r="K63" s="11"/>
      <c r="L63" s="11"/>
      <c r="M63" s="11"/>
    </row>
    <row r="64" spans="1:13" x14ac:dyDescent="0.25">
      <c r="A64" s="12" t="s">
        <v>102</v>
      </c>
      <c r="B64" s="12" t="s">
        <v>48</v>
      </c>
      <c r="C64" s="12" t="s">
        <v>66</v>
      </c>
      <c r="D64" s="22" t="s">
        <v>103</v>
      </c>
      <c r="E64" s="11"/>
      <c r="F64" s="11"/>
      <c r="G64" s="11"/>
      <c r="H64" s="11"/>
      <c r="I64" s="11"/>
      <c r="J64" s="11"/>
      <c r="K64" s="15">
        <v>1</v>
      </c>
      <c r="L64" s="16">
        <v>0</v>
      </c>
      <c r="M64" s="13">
        <f>ROUND(K64*L64,2)</f>
        <v>0</v>
      </c>
    </row>
    <row r="65" spans="1:13" x14ac:dyDescent="0.25">
      <c r="A65" s="11"/>
      <c r="B65" s="11"/>
      <c r="C65" s="11"/>
      <c r="D65" s="14"/>
      <c r="E65" s="11"/>
      <c r="F65" s="11"/>
      <c r="G65" s="11"/>
      <c r="H65" s="11"/>
      <c r="I65" s="11"/>
      <c r="J65" s="11"/>
      <c r="K65" s="11"/>
      <c r="L65" s="11"/>
      <c r="M65" s="11"/>
    </row>
    <row r="66" spans="1:13" x14ac:dyDescent="0.25">
      <c r="A66" s="12" t="s">
        <v>104</v>
      </c>
      <c r="B66" s="12" t="s">
        <v>48</v>
      </c>
      <c r="C66" s="12" t="s">
        <v>21</v>
      </c>
      <c r="D66" s="22" t="s">
        <v>105</v>
      </c>
      <c r="E66" s="11"/>
      <c r="F66" s="11"/>
      <c r="G66" s="11"/>
      <c r="H66" s="11"/>
      <c r="I66" s="11"/>
      <c r="J66" s="11"/>
      <c r="K66" s="15">
        <v>2</v>
      </c>
      <c r="L66" s="16">
        <v>0</v>
      </c>
      <c r="M66" s="13">
        <f>ROUND(K66*L66,2)</f>
        <v>0</v>
      </c>
    </row>
    <row r="67" spans="1:13" x14ac:dyDescent="0.25">
      <c r="A67" s="11"/>
      <c r="B67" s="11"/>
      <c r="C67" s="11"/>
      <c r="D67" s="14"/>
      <c r="E67" s="11"/>
      <c r="F67" s="11"/>
      <c r="G67" s="11"/>
      <c r="H67" s="11"/>
      <c r="I67" s="11"/>
      <c r="J67" s="11"/>
      <c r="K67" s="11"/>
      <c r="L67" s="11"/>
      <c r="M67" s="11"/>
    </row>
    <row r="68" spans="1:13" x14ac:dyDescent="0.25">
      <c r="A68" s="12" t="s">
        <v>106</v>
      </c>
      <c r="B68" s="12" t="s">
        <v>108</v>
      </c>
      <c r="C68" s="12" t="s">
        <v>109</v>
      </c>
      <c r="D68" s="22" t="s">
        <v>107</v>
      </c>
      <c r="E68" s="11"/>
      <c r="F68" s="11"/>
      <c r="G68" s="11"/>
      <c r="H68" s="11"/>
      <c r="I68" s="11"/>
      <c r="J68" s="11"/>
      <c r="K68" s="15">
        <v>39.575000000000003</v>
      </c>
      <c r="L68" s="16">
        <v>2</v>
      </c>
      <c r="M68" s="13">
        <f>ROUND(K68*L68,2)</f>
        <v>79.150000000000006</v>
      </c>
    </row>
    <row r="69" spans="1:13" x14ac:dyDescent="0.25">
      <c r="A69" s="24" t="s">
        <v>134</v>
      </c>
      <c r="B69" s="11" t="s">
        <v>108</v>
      </c>
      <c r="C69" s="11" t="s">
        <v>109</v>
      </c>
      <c r="D69" s="14" t="s">
        <v>135</v>
      </c>
      <c r="E69" s="11"/>
      <c r="F69" s="11"/>
      <c r="G69" s="11"/>
      <c r="H69" s="11"/>
      <c r="I69" s="11"/>
      <c r="J69" s="11"/>
      <c r="K69" s="11">
        <v>0.03</v>
      </c>
      <c r="L69" s="16">
        <f>M8+M10+M12+M14+M18+M16+M20+M50+M68</f>
        <v>4036.6</v>
      </c>
      <c r="M69" s="13">
        <f>ROUND(K69*L69,2)</f>
        <v>121.1</v>
      </c>
    </row>
    <row r="70" spans="1:13" x14ac:dyDescent="0.25">
      <c r="A70" s="11"/>
      <c r="B70" s="11"/>
      <c r="C70" s="11"/>
      <c r="D70" s="14"/>
      <c r="E70" s="12" t="s">
        <v>0</v>
      </c>
      <c r="F70" s="11">
        <v>4</v>
      </c>
      <c r="G70" s="16">
        <v>0</v>
      </c>
      <c r="H70" s="16">
        <v>0</v>
      </c>
      <c r="I70" s="16">
        <v>0</v>
      </c>
      <c r="J70" s="13">
        <f>F70*(G70+ (G70= 0))*(H70+ (H70= 0))*(I70+ (I70= 0))</f>
        <v>4</v>
      </c>
      <c r="K70" s="11"/>
      <c r="L70" s="11"/>
      <c r="M70" s="11"/>
    </row>
    <row r="71" spans="1:13" x14ac:dyDescent="0.25">
      <c r="A71" s="11"/>
      <c r="B71" s="11"/>
      <c r="C71" s="11"/>
      <c r="D71" s="14"/>
      <c r="E71" s="11"/>
      <c r="F71" s="11"/>
      <c r="G71" s="11"/>
      <c r="H71" s="11"/>
      <c r="I71" s="11"/>
      <c r="J71" s="17" t="s">
        <v>110</v>
      </c>
      <c r="K71" s="10">
        <f>SUM(J70:J70)</f>
        <v>4</v>
      </c>
      <c r="L71" s="10">
        <f>M8+M10+M12+M14+M16+M18+M20+M22+M24+M26+M28+M30+M32+M34+M36+M38+M40+M42+M44+M46+M48+M50+M52+M54+M56+M58+M60+M62+M64+M66+M68+M69</f>
        <v>4157.7</v>
      </c>
      <c r="M71" s="10">
        <f>ROUND(L71*K71,2)</f>
        <v>16630.8</v>
      </c>
    </row>
    <row r="72" spans="1:13" ht="0.95" customHeight="1" x14ac:dyDescent="0.25">
      <c r="A72" s="18"/>
      <c r="B72" s="18"/>
      <c r="C72" s="18"/>
      <c r="D72" s="23"/>
      <c r="E72" s="18"/>
      <c r="F72" s="18"/>
      <c r="G72" s="18"/>
      <c r="H72" s="18"/>
      <c r="I72" s="18"/>
      <c r="J72" s="18"/>
      <c r="K72" s="18"/>
      <c r="L72" s="18"/>
      <c r="M72" s="18"/>
    </row>
    <row r="73" spans="1:13" x14ac:dyDescent="0.25">
      <c r="A73" s="12" t="s">
        <v>111</v>
      </c>
      <c r="B73" s="12" t="s">
        <v>20</v>
      </c>
      <c r="C73" s="12" t="s">
        <v>66</v>
      </c>
      <c r="D73" s="22" t="s">
        <v>112</v>
      </c>
      <c r="E73" s="11"/>
      <c r="F73" s="11"/>
      <c r="G73" s="11"/>
      <c r="H73" s="11"/>
      <c r="I73" s="11"/>
      <c r="J73" s="11"/>
      <c r="K73" s="13">
        <f>K80</f>
        <v>19.600000000000001</v>
      </c>
      <c r="L73" s="13">
        <f>L80</f>
        <v>13.530000000000001</v>
      </c>
      <c r="M73" s="13">
        <f>M80</f>
        <v>265.19</v>
      </c>
    </row>
    <row r="74" spans="1:13" ht="45" x14ac:dyDescent="0.25">
      <c r="A74" s="11"/>
      <c r="B74" s="11"/>
      <c r="C74" s="11"/>
      <c r="D74" s="14" t="s">
        <v>113</v>
      </c>
      <c r="E74" s="11"/>
      <c r="F74" s="11"/>
      <c r="G74" s="11"/>
      <c r="H74" s="11"/>
      <c r="I74" s="11"/>
      <c r="J74" s="11"/>
      <c r="K74" s="11"/>
      <c r="L74" s="11"/>
      <c r="M74" s="11"/>
    </row>
    <row r="75" spans="1:13" x14ac:dyDescent="0.25">
      <c r="A75" s="12" t="s">
        <v>28</v>
      </c>
      <c r="B75" s="12" t="s">
        <v>25</v>
      </c>
      <c r="C75" s="12" t="s">
        <v>26</v>
      </c>
      <c r="D75" s="22" t="s">
        <v>29</v>
      </c>
      <c r="E75" s="11"/>
      <c r="F75" s="11"/>
      <c r="G75" s="11"/>
      <c r="H75" s="11"/>
      <c r="I75" s="11"/>
      <c r="J75" s="11"/>
      <c r="K75" s="15">
        <v>0.66600000000000004</v>
      </c>
      <c r="L75" s="16">
        <v>19.34</v>
      </c>
      <c r="M75" s="13">
        <f>ROUND(K75*L75,2)</f>
        <v>12.88</v>
      </c>
    </row>
    <row r="76" spans="1:13" x14ac:dyDescent="0.25">
      <c r="A76" s="11"/>
      <c r="B76" s="11"/>
      <c r="C76" s="11"/>
      <c r="D76" s="14" t="s">
        <v>30</v>
      </c>
      <c r="E76" s="11"/>
      <c r="F76" s="11"/>
      <c r="G76" s="11"/>
      <c r="H76" s="11"/>
      <c r="I76" s="11"/>
      <c r="J76" s="11"/>
      <c r="K76" s="11"/>
      <c r="L76" s="11"/>
      <c r="M76" s="11"/>
    </row>
    <row r="77" spans="1:13" x14ac:dyDescent="0.25">
      <c r="A77" s="12" t="s">
        <v>106</v>
      </c>
      <c r="B77" s="12" t="s">
        <v>108</v>
      </c>
      <c r="C77" s="12" t="s">
        <v>109</v>
      </c>
      <c r="D77" s="22" t="s">
        <v>107</v>
      </c>
      <c r="E77" s="11"/>
      <c r="F77" s="11"/>
      <c r="G77" s="11"/>
      <c r="H77" s="11"/>
      <c r="I77" s="11"/>
      <c r="J77" s="11"/>
      <c r="K77" s="15">
        <v>0.129</v>
      </c>
      <c r="L77" s="16">
        <v>2</v>
      </c>
      <c r="M77" s="13">
        <f>ROUND(K77*L77,2)</f>
        <v>0.26</v>
      </c>
    </row>
    <row r="78" spans="1:13" x14ac:dyDescent="0.25">
      <c r="A78" s="24" t="s">
        <v>134</v>
      </c>
      <c r="B78" s="11" t="s">
        <v>108</v>
      </c>
      <c r="C78" s="11" t="s">
        <v>109</v>
      </c>
      <c r="D78" s="14" t="s">
        <v>135</v>
      </c>
      <c r="E78" s="11"/>
      <c r="F78" s="11"/>
      <c r="G78" s="11"/>
      <c r="H78" s="11"/>
      <c r="I78" s="11"/>
      <c r="J78" s="11"/>
      <c r="K78" s="11">
        <v>0.03</v>
      </c>
      <c r="L78" s="16">
        <f>M75+M77</f>
        <v>13.14</v>
      </c>
      <c r="M78" s="13">
        <f>ROUND(K78*L78,2)</f>
        <v>0.39</v>
      </c>
    </row>
    <row r="79" spans="1:13" x14ac:dyDescent="0.25">
      <c r="A79" s="11"/>
      <c r="B79" s="11"/>
      <c r="C79" s="11"/>
      <c r="D79" s="14"/>
      <c r="E79" s="12" t="s">
        <v>114</v>
      </c>
      <c r="F79" s="11">
        <v>4</v>
      </c>
      <c r="G79" s="16">
        <v>49</v>
      </c>
      <c r="H79" s="16">
        <v>0.1</v>
      </c>
      <c r="I79" s="16">
        <v>0</v>
      </c>
      <c r="J79" s="13">
        <f>F79*(G79+ (G79= 0))*(H79+ (H79= 0))*(I79+ (I79= 0))</f>
        <v>19.600000000000001</v>
      </c>
      <c r="K79" s="11"/>
      <c r="L79" s="11"/>
      <c r="M79" s="11"/>
    </row>
    <row r="80" spans="1:13" x14ac:dyDescent="0.25">
      <c r="A80" s="11"/>
      <c r="B80" s="11"/>
      <c r="C80" s="11"/>
      <c r="D80" s="14"/>
      <c r="E80" s="11"/>
      <c r="F80" s="11"/>
      <c r="G80" s="11"/>
      <c r="H80" s="11"/>
      <c r="I80" s="11"/>
      <c r="J80" s="17" t="s">
        <v>115</v>
      </c>
      <c r="K80" s="10">
        <f>SUM(J79:J79)</f>
        <v>19.600000000000001</v>
      </c>
      <c r="L80" s="10">
        <f>M75+M77+M78</f>
        <v>13.530000000000001</v>
      </c>
      <c r="M80" s="10">
        <f>ROUND(L80*K80,2)</f>
        <v>265.19</v>
      </c>
    </row>
    <row r="81" spans="1:13" ht="0.95" customHeight="1" x14ac:dyDescent="0.25">
      <c r="A81" s="18"/>
      <c r="B81" s="18"/>
      <c r="C81" s="18"/>
      <c r="D81" s="23"/>
      <c r="E81" s="18"/>
      <c r="F81" s="18"/>
      <c r="G81" s="18"/>
      <c r="H81" s="18"/>
      <c r="I81" s="18"/>
      <c r="J81" s="18"/>
      <c r="K81" s="18"/>
      <c r="L81" s="18"/>
      <c r="M81" s="18"/>
    </row>
    <row r="82" spans="1:13" x14ac:dyDescent="0.25">
      <c r="A82" s="12" t="s">
        <v>116</v>
      </c>
      <c r="B82" s="12" t="s">
        <v>20</v>
      </c>
      <c r="C82" s="12" t="s">
        <v>66</v>
      </c>
      <c r="D82" s="22" t="s">
        <v>117</v>
      </c>
      <c r="E82" s="11"/>
      <c r="F82" s="11"/>
      <c r="G82" s="11"/>
      <c r="H82" s="11"/>
      <c r="I82" s="11"/>
      <c r="J82" s="11"/>
      <c r="K82" s="13">
        <f>K99</f>
        <v>19.600000000000001</v>
      </c>
      <c r="L82" s="13">
        <f>L99</f>
        <v>43.36999999999999</v>
      </c>
      <c r="M82" s="13">
        <f>M99</f>
        <v>850.05</v>
      </c>
    </row>
    <row r="83" spans="1:13" ht="67.5" x14ac:dyDescent="0.25">
      <c r="A83" s="11"/>
      <c r="B83" s="11"/>
      <c r="C83" s="11"/>
      <c r="D83" s="14" t="s">
        <v>118</v>
      </c>
      <c r="E83" s="11"/>
      <c r="F83" s="11"/>
      <c r="G83" s="11"/>
      <c r="H83" s="11"/>
      <c r="I83" s="11"/>
      <c r="J83" s="11"/>
      <c r="K83" s="11"/>
      <c r="L83" s="11"/>
      <c r="M83" s="11"/>
    </row>
    <row r="84" spans="1:13" x14ac:dyDescent="0.25">
      <c r="A84" s="12" t="s">
        <v>23</v>
      </c>
      <c r="B84" s="12" t="s">
        <v>25</v>
      </c>
      <c r="C84" s="12" t="s">
        <v>26</v>
      </c>
      <c r="D84" s="22" t="s">
        <v>24</v>
      </c>
      <c r="E84" s="11"/>
      <c r="F84" s="11"/>
      <c r="G84" s="11"/>
      <c r="H84" s="11"/>
      <c r="I84" s="11"/>
      <c r="J84" s="11"/>
      <c r="K84" s="15">
        <v>0.42</v>
      </c>
      <c r="L84" s="16">
        <v>23.05</v>
      </c>
      <c r="M84" s="13">
        <f>ROUND(K84*L84,2)</f>
        <v>9.68</v>
      </c>
    </row>
    <row r="85" spans="1:13" x14ac:dyDescent="0.25">
      <c r="A85" s="11"/>
      <c r="B85" s="11"/>
      <c r="C85" s="11"/>
      <c r="D85" s="14" t="s">
        <v>27</v>
      </c>
      <c r="E85" s="11"/>
      <c r="F85" s="11"/>
      <c r="G85" s="11"/>
      <c r="H85" s="11"/>
      <c r="I85" s="11"/>
      <c r="J85" s="11"/>
      <c r="K85" s="11"/>
      <c r="L85" s="11"/>
      <c r="M85" s="11"/>
    </row>
    <row r="86" spans="1:13" x14ac:dyDescent="0.25">
      <c r="A86" s="12" t="s">
        <v>28</v>
      </c>
      <c r="B86" s="12" t="s">
        <v>25</v>
      </c>
      <c r="C86" s="12" t="s">
        <v>26</v>
      </c>
      <c r="D86" s="22" t="s">
        <v>29</v>
      </c>
      <c r="E86" s="11"/>
      <c r="F86" s="11"/>
      <c r="G86" s="11"/>
      <c r="H86" s="11"/>
      <c r="I86" s="11"/>
      <c r="J86" s="11"/>
      <c r="K86" s="15">
        <v>0.21</v>
      </c>
      <c r="L86" s="16">
        <v>19.34</v>
      </c>
      <c r="M86" s="13">
        <f>ROUND(K86*L86,2)</f>
        <v>4.0599999999999996</v>
      </c>
    </row>
    <row r="87" spans="1:13" x14ac:dyDescent="0.25">
      <c r="A87" s="11"/>
      <c r="B87" s="11"/>
      <c r="C87" s="11"/>
      <c r="D87" s="14" t="s">
        <v>30</v>
      </c>
      <c r="E87" s="11"/>
      <c r="F87" s="11"/>
      <c r="G87" s="11"/>
      <c r="H87" s="11"/>
      <c r="I87" s="11"/>
      <c r="J87" s="11"/>
      <c r="K87" s="11"/>
      <c r="L87" s="11"/>
      <c r="M87" s="11"/>
    </row>
    <row r="88" spans="1:13" x14ac:dyDescent="0.25">
      <c r="A88" s="12" t="s">
        <v>119</v>
      </c>
      <c r="B88" s="12" t="s">
        <v>48</v>
      </c>
      <c r="C88" s="12" t="s">
        <v>66</v>
      </c>
      <c r="D88" s="22" t="s">
        <v>120</v>
      </c>
      <c r="E88" s="11"/>
      <c r="F88" s="11"/>
      <c r="G88" s="11"/>
      <c r="H88" s="11"/>
      <c r="I88" s="11"/>
      <c r="J88" s="11"/>
      <c r="K88" s="15">
        <v>1.05</v>
      </c>
      <c r="L88" s="16">
        <v>14.71</v>
      </c>
      <c r="M88" s="13">
        <f>ROUND(K88*L88,2)</f>
        <v>15.45</v>
      </c>
    </row>
    <row r="89" spans="1:13" ht="33.75" x14ac:dyDescent="0.25">
      <c r="A89" s="11"/>
      <c r="B89" s="11"/>
      <c r="C89" s="11"/>
      <c r="D89" s="14" t="s">
        <v>121</v>
      </c>
      <c r="E89" s="11"/>
      <c r="F89" s="11"/>
      <c r="G89" s="11"/>
      <c r="H89" s="11"/>
      <c r="I89" s="11"/>
      <c r="J89" s="11"/>
      <c r="K89" s="11"/>
      <c r="L89" s="11"/>
      <c r="M89" s="11"/>
    </row>
    <row r="90" spans="1:13" x14ac:dyDescent="0.25">
      <c r="A90" s="12" t="s">
        <v>122</v>
      </c>
      <c r="B90" s="12" t="s">
        <v>48</v>
      </c>
      <c r="C90" s="12" t="s">
        <v>62</v>
      </c>
      <c r="D90" s="22" t="s">
        <v>123</v>
      </c>
      <c r="E90" s="11"/>
      <c r="F90" s="11"/>
      <c r="G90" s="11"/>
      <c r="H90" s="11"/>
      <c r="I90" s="11"/>
      <c r="J90" s="11"/>
      <c r="K90" s="15">
        <v>4</v>
      </c>
      <c r="L90" s="16">
        <v>1.24</v>
      </c>
      <c r="M90" s="13">
        <f>ROUND(K90*L90,2)</f>
        <v>4.96</v>
      </c>
    </row>
    <row r="91" spans="1:13" ht="22.5" x14ac:dyDescent="0.25">
      <c r="A91" s="11"/>
      <c r="B91" s="11"/>
      <c r="C91" s="11"/>
      <c r="D91" s="14" t="s">
        <v>124</v>
      </c>
      <c r="E91" s="11"/>
      <c r="F91" s="11"/>
      <c r="G91" s="11"/>
      <c r="H91" s="11"/>
      <c r="I91" s="11"/>
      <c r="J91" s="11"/>
      <c r="K91" s="11"/>
      <c r="L91" s="11"/>
      <c r="M91" s="11"/>
    </row>
    <row r="92" spans="1:13" x14ac:dyDescent="0.25">
      <c r="A92" s="12" t="s">
        <v>125</v>
      </c>
      <c r="B92" s="12" t="s">
        <v>48</v>
      </c>
      <c r="C92" s="12" t="s">
        <v>62</v>
      </c>
      <c r="D92" s="22" t="s">
        <v>126</v>
      </c>
      <c r="E92" s="11"/>
      <c r="F92" s="11"/>
      <c r="G92" s="11"/>
      <c r="H92" s="11"/>
      <c r="I92" s="11"/>
      <c r="J92" s="11"/>
      <c r="K92" s="15">
        <v>4</v>
      </c>
      <c r="L92" s="16">
        <v>1.78</v>
      </c>
      <c r="M92" s="13">
        <f>ROUND(K92*L92,2)</f>
        <v>7.12</v>
      </c>
    </row>
    <row r="93" spans="1:13" ht="33.75" x14ac:dyDescent="0.25">
      <c r="A93" s="11"/>
      <c r="B93" s="11"/>
      <c r="C93" s="11"/>
      <c r="D93" s="14" t="s">
        <v>127</v>
      </c>
      <c r="E93" s="11"/>
      <c r="F93" s="11"/>
      <c r="G93" s="11"/>
      <c r="H93" s="11"/>
      <c r="I93" s="11"/>
      <c r="J93" s="11"/>
      <c r="K93" s="11"/>
      <c r="L93" s="11"/>
      <c r="M93" s="11"/>
    </row>
    <row r="94" spans="1:13" x14ac:dyDescent="0.25">
      <c r="A94" s="12" t="s">
        <v>128</v>
      </c>
      <c r="B94" s="12" t="s">
        <v>48</v>
      </c>
      <c r="C94" s="12" t="s">
        <v>53</v>
      </c>
      <c r="D94" s="22" t="s">
        <v>129</v>
      </c>
      <c r="E94" s="11"/>
      <c r="F94" s="11"/>
      <c r="G94" s="11"/>
      <c r="H94" s="11"/>
      <c r="I94" s="11"/>
      <c r="J94" s="11"/>
      <c r="K94" s="15">
        <v>7.0000000000000001E-3</v>
      </c>
      <c r="L94" s="16">
        <v>1.08</v>
      </c>
      <c r="M94" s="13">
        <f>ROUND(K94*L94,2)</f>
        <v>0.01</v>
      </c>
    </row>
    <row r="95" spans="1:13" x14ac:dyDescent="0.25">
      <c r="A95" s="11"/>
      <c r="B95" s="11"/>
      <c r="C95" s="11"/>
      <c r="D95" s="14"/>
      <c r="E95" s="11"/>
      <c r="F95" s="11"/>
      <c r="G95" s="11"/>
      <c r="H95" s="11"/>
      <c r="I95" s="11"/>
      <c r="J95" s="11"/>
      <c r="K95" s="11"/>
      <c r="L95" s="11"/>
      <c r="M95" s="11"/>
    </row>
    <row r="96" spans="1:13" x14ac:dyDescent="0.25">
      <c r="A96" s="12" t="s">
        <v>106</v>
      </c>
      <c r="B96" s="12" t="s">
        <v>108</v>
      </c>
      <c r="C96" s="12" t="s">
        <v>109</v>
      </c>
      <c r="D96" s="22" t="s">
        <v>107</v>
      </c>
      <c r="E96" s="11"/>
      <c r="F96" s="11"/>
      <c r="G96" s="11"/>
      <c r="H96" s="11"/>
      <c r="I96" s="11"/>
      <c r="J96" s="11"/>
      <c r="K96" s="15">
        <v>0.41299999999999998</v>
      </c>
      <c r="L96" s="16">
        <v>2</v>
      </c>
      <c r="M96" s="13">
        <f>ROUND(K96*L96,2)</f>
        <v>0.83</v>
      </c>
    </row>
    <row r="97" spans="1:13" x14ac:dyDescent="0.25">
      <c r="A97" s="24" t="s">
        <v>134</v>
      </c>
      <c r="B97" s="11" t="s">
        <v>108</v>
      </c>
      <c r="C97" s="11" t="s">
        <v>109</v>
      </c>
      <c r="D97" s="14" t="s">
        <v>135</v>
      </c>
      <c r="E97" s="11"/>
      <c r="F97" s="11"/>
      <c r="G97" s="11"/>
      <c r="H97" s="11"/>
      <c r="I97" s="11"/>
      <c r="J97" s="11"/>
      <c r="K97" s="11">
        <v>0.03</v>
      </c>
      <c r="L97" s="16">
        <f>M84+M86+M88+M90+M92+M94+M96</f>
        <v>42.109999999999992</v>
      </c>
      <c r="M97" s="13">
        <f>ROUND(K97*L97,2)</f>
        <v>1.26</v>
      </c>
    </row>
    <row r="98" spans="1:13" x14ac:dyDescent="0.25">
      <c r="A98" s="11"/>
      <c r="B98" s="11"/>
      <c r="C98" s="11"/>
      <c r="D98" s="14"/>
      <c r="E98" s="12" t="s">
        <v>130</v>
      </c>
      <c r="F98" s="11">
        <v>4</v>
      </c>
      <c r="G98" s="16">
        <v>49</v>
      </c>
      <c r="H98" s="16">
        <v>0.1</v>
      </c>
      <c r="I98" s="16">
        <v>0</v>
      </c>
      <c r="J98" s="13">
        <f>F98*(G98+ (G98= 0))*(H98+ (H98= 0))*(I98+ (I98= 0))</f>
        <v>19.600000000000001</v>
      </c>
      <c r="K98" s="11"/>
      <c r="L98" s="11"/>
      <c r="M98" s="11"/>
    </row>
    <row r="99" spans="1:13" x14ac:dyDescent="0.25">
      <c r="A99" s="11"/>
      <c r="B99" s="11"/>
      <c r="C99" s="11"/>
      <c r="D99" s="14"/>
      <c r="E99" s="11"/>
      <c r="F99" s="11"/>
      <c r="G99" s="11"/>
      <c r="H99" s="11"/>
      <c r="I99" s="11"/>
      <c r="J99" s="17" t="s">
        <v>131</v>
      </c>
      <c r="K99" s="10">
        <f>SUM(J98:J98)</f>
        <v>19.600000000000001</v>
      </c>
      <c r="L99" s="10">
        <f>M84+M86+M88+M90+M92+M94+M96+M97</f>
        <v>43.36999999999999</v>
      </c>
      <c r="M99" s="10">
        <f>ROUND(L99*K99,2)</f>
        <v>850.05</v>
      </c>
    </row>
    <row r="100" spans="1:13" ht="0.95" customHeight="1" x14ac:dyDescent="0.25">
      <c r="A100" s="18"/>
      <c r="B100" s="18"/>
      <c r="C100" s="18"/>
      <c r="D100" s="23"/>
      <c r="E100" s="18"/>
      <c r="F100" s="18"/>
      <c r="G100" s="18"/>
      <c r="H100" s="18"/>
      <c r="I100" s="18"/>
      <c r="J100" s="18"/>
      <c r="K100" s="18"/>
      <c r="L100" s="18"/>
      <c r="M100" s="18"/>
    </row>
    <row r="101" spans="1:13" x14ac:dyDescent="0.25">
      <c r="A101" s="11"/>
      <c r="B101" s="11"/>
      <c r="C101" s="11"/>
      <c r="D101" s="14"/>
      <c r="E101" s="11"/>
      <c r="F101" s="11"/>
      <c r="G101" s="11"/>
      <c r="H101" s="11"/>
      <c r="I101" s="11"/>
      <c r="J101" s="17" t="s">
        <v>132</v>
      </c>
      <c r="K101" s="19">
        <v>1</v>
      </c>
      <c r="L101" s="10">
        <f>M71+M80+M99</f>
        <v>17746.039999999997</v>
      </c>
      <c r="M101" s="10">
        <f>ROUND(L101*K101,2)</f>
        <v>17746.04</v>
      </c>
    </row>
    <row r="102" spans="1:13" ht="0.95" customHeight="1" x14ac:dyDescent="0.25">
      <c r="A102" s="18"/>
      <c r="B102" s="18"/>
      <c r="C102" s="18"/>
      <c r="D102" s="23"/>
      <c r="E102" s="18"/>
      <c r="F102" s="18"/>
      <c r="G102" s="18"/>
      <c r="H102" s="18"/>
      <c r="I102" s="18"/>
      <c r="J102" s="18"/>
      <c r="K102" s="18"/>
      <c r="L102" s="18"/>
      <c r="M102" s="18"/>
    </row>
    <row r="103" spans="1:13" x14ac:dyDescent="0.25">
      <c r="A103" s="11"/>
      <c r="B103" s="11"/>
      <c r="C103" s="11"/>
      <c r="D103" s="14"/>
      <c r="E103" s="11"/>
      <c r="F103" s="11"/>
      <c r="G103" s="11"/>
      <c r="H103" s="11"/>
      <c r="I103" s="11"/>
      <c r="J103" s="17" t="s">
        <v>133</v>
      </c>
      <c r="K103" s="19">
        <v>1</v>
      </c>
      <c r="L103" s="10">
        <f>M101</f>
        <v>17746.04</v>
      </c>
      <c r="M103" s="10">
        <f>ROUND(L103*K103,2)</f>
        <v>17746.04</v>
      </c>
    </row>
    <row r="104" spans="1:13" x14ac:dyDescent="0.25">
      <c r="A104" s="11"/>
      <c r="B104" s="11"/>
      <c r="C104" s="11"/>
      <c r="D104" s="14"/>
      <c r="E104" s="11"/>
      <c r="F104" s="11"/>
      <c r="G104" s="11"/>
      <c r="H104" s="11"/>
      <c r="I104" s="11"/>
      <c r="J104" s="11"/>
      <c r="K104" s="11"/>
      <c r="L104" s="11"/>
      <c r="M104" s="11"/>
    </row>
  </sheetData>
  <dataValidations count="1">
    <dataValidation type="list" allowBlank="1" showInputMessage="1" showErrorMessage="1" sqref="B4:B104" xr:uid="{00000000-0002-0000-0000-000000000000}">
      <formula1>"Capítulo,Partida,Mano de obra,Maquinaria,Material,Otros,"</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B21D6-ACAE-4B0B-9F1C-9353BE46A538}">
  <dimension ref="A1:E9"/>
  <sheetViews>
    <sheetView workbookViewId="0">
      <selection activeCell="D13" sqref="D13"/>
    </sheetView>
  </sheetViews>
  <sheetFormatPr defaultRowHeight="15" x14ac:dyDescent="0.25"/>
  <cols>
    <col min="1" max="1" width="10.7109375" customWidth="1"/>
    <col min="2" max="2" width="32.7109375" customWidth="1"/>
    <col min="3" max="5" width="13.7109375" customWidth="1"/>
    <col min="6" max="256" width="11.42578125" customWidth="1"/>
    <col min="257" max="257" width="10.7109375" customWidth="1"/>
    <col min="258" max="258" width="32.7109375" customWidth="1"/>
    <col min="259" max="261" width="13.7109375" customWidth="1"/>
    <col min="262" max="512" width="11.42578125" customWidth="1"/>
    <col min="513" max="513" width="10.7109375" customWidth="1"/>
    <col min="514" max="514" width="32.7109375" customWidth="1"/>
    <col min="515" max="517" width="13.7109375" customWidth="1"/>
    <col min="518" max="768" width="11.42578125" customWidth="1"/>
    <col min="769" max="769" width="10.7109375" customWidth="1"/>
    <col min="770" max="770" width="32.7109375" customWidth="1"/>
    <col min="771" max="773" width="13.7109375" customWidth="1"/>
    <col min="774" max="1024" width="11.42578125" customWidth="1"/>
    <col min="1025" max="1025" width="10.7109375" customWidth="1"/>
    <col min="1026" max="1026" width="32.7109375" customWidth="1"/>
    <col min="1027" max="1029" width="13.7109375" customWidth="1"/>
    <col min="1030" max="1280" width="11.42578125" customWidth="1"/>
    <col min="1281" max="1281" width="10.7109375" customWidth="1"/>
    <col min="1282" max="1282" width="32.7109375" customWidth="1"/>
    <col min="1283" max="1285" width="13.7109375" customWidth="1"/>
    <col min="1286" max="1536" width="11.42578125" customWidth="1"/>
    <col min="1537" max="1537" width="10.7109375" customWidth="1"/>
    <col min="1538" max="1538" width="32.7109375" customWidth="1"/>
    <col min="1539" max="1541" width="13.7109375" customWidth="1"/>
    <col min="1542" max="1792" width="11.42578125" customWidth="1"/>
    <col min="1793" max="1793" width="10.7109375" customWidth="1"/>
    <col min="1794" max="1794" width="32.7109375" customWidth="1"/>
    <col min="1795" max="1797" width="13.7109375" customWidth="1"/>
    <col min="1798" max="2048" width="11.42578125" customWidth="1"/>
    <col min="2049" max="2049" width="10.7109375" customWidth="1"/>
    <col min="2050" max="2050" width="32.7109375" customWidth="1"/>
    <col min="2051" max="2053" width="13.7109375" customWidth="1"/>
    <col min="2054" max="2304" width="11.42578125" customWidth="1"/>
    <col min="2305" max="2305" width="10.7109375" customWidth="1"/>
    <col min="2306" max="2306" width="32.7109375" customWidth="1"/>
    <col min="2307" max="2309" width="13.7109375" customWidth="1"/>
    <col min="2310" max="2560" width="11.42578125" customWidth="1"/>
    <col min="2561" max="2561" width="10.7109375" customWidth="1"/>
    <col min="2562" max="2562" width="32.7109375" customWidth="1"/>
    <col min="2563" max="2565" width="13.7109375" customWidth="1"/>
    <col min="2566" max="2816" width="11.42578125" customWidth="1"/>
    <col min="2817" max="2817" width="10.7109375" customWidth="1"/>
    <col min="2818" max="2818" width="32.7109375" customWidth="1"/>
    <col min="2819" max="2821" width="13.7109375" customWidth="1"/>
    <col min="2822" max="3072" width="11.42578125" customWidth="1"/>
    <col min="3073" max="3073" width="10.7109375" customWidth="1"/>
    <col min="3074" max="3074" width="32.7109375" customWidth="1"/>
    <col min="3075" max="3077" width="13.7109375" customWidth="1"/>
    <col min="3078" max="3328" width="11.42578125" customWidth="1"/>
    <col min="3329" max="3329" width="10.7109375" customWidth="1"/>
    <col min="3330" max="3330" width="32.7109375" customWidth="1"/>
    <col min="3331" max="3333" width="13.7109375" customWidth="1"/>
    <col min="3334" max="3584" width="11.42578125" customWidth="1"/>
    <col min="3585" max="3585" width="10.7109375" customWidth="1"/>
    <col min="3586" max="3586" width="32.7109375" customWidth="1"/>
    <col min="3587" max="3589" width="13.7109375" customWidth="1"/>
    <col min="3590" max="3840" width="11.42578125" customWidth="1"/>
    <col min="3841" max="3841" width="10.7109375" customWidth="1"/>
    <col min="3842" max="3842" width="32.7109375" customWidth="1"/>
    <col min="3843" max="3845" width="13.7109375" customWidth="1"/>
    <col min="3846" max="4096" width="11.42578125" customWidth="1"/>
    <col min="4097" max="4097" width="10.7109375" customWidth="1"/>
    <col min="4098" max="4098" width="32.7109375" customWidth="1"/>
    <col min="4099" max="4101" width="13.7109375" customWidth="1"/>
    <col min="4102" max="4352" width="11.42578125" customWidth="1"/>
    <col min="4353" max="4353" width="10.7109375" customWidth="1"/>
    <col min="4354" max="4354" width="32.7109375" customWidth="1"/>
    <col min="4355" max="4357" width="13.7109375" customWidth="1"/>
    <col min="4358" max="4608" width="11.42578125" customWidth="1"/>
    <col min="4609" max="4609" width="10.7109375" customWidth="1"/>
    <col min="4610" max="4610" width="32.7109375" customWidth="1"/>
    <col min="4611" max="4613" width="13.7109375" customWidth="1"/>
    <col min="4614" max="4864" width="11.42578125" customWidth="1"/>
    <col min="4865" max="4865" width="10.7109375" customWidth="1"/>
    <col min="4866" max="4866" width="32.7109375" customWidth="1"/>
    <col min="4867" max="4869" width="13.7109375" customWidth="1"/>
    <col min="4870" max="5120" width="11.42578125" customWidth="1"/>
    <col min="5121" max="5121" width="10.7109375" customWidth="1"/>
    <col min="5122" max="5122" width="32.7109375" customWidth="1"/>
    <col min="5123" max="5125" width="13.7109375" customWidth="1"/>
    <col min="5126" max="5376" width="11.42578125" customWidth="1"/>
    <col min="5377" max="5377" width="10.7109375" customWidth="1"/>
    <col min="5378" max="5378" width="32.7109375" customWidth="1"/>
    <col min="5379" max="5381" width="13.7109375" customWidth="1"/>
    <col min="5382" max="5632" width="11.42578125" customWidth="1"/>
    <col min="5633" max="5633" width="10.7109375" customWidth="1"/>
    <col min="5634" max="5634" width="32.7109375" customWidth="1"/>
    <col min="5635" max="5637" width="13.7109375" customWidth="1"/>
    <col min="5638" max="5888" width="11.42578125" customWidth="1"/>
    <col min="5889" max="5889" width="10.7109375" customWidth="1"/>
    <col min="5890" max="5890" width="32.7109375" customWidth="1"/>
    <col min="5891" max="5893" width="13.7109375" customWidth="1"/>
    <col min="5894" max="6144" width="11.42578125" customWidth="1"/>
    <col min="6145" max="6145" width="10.7109375" customWidth="1"/>
    <col min="6146" max="6146" width="32.7109375" customWidth="1"/>
    <col min="6147" max="6149" width="13.7109375" customWidth="1"/>
    <col min="6150" max="6400" width="11.42578125" customWidth="1"/>
    <col min="6401" max="6401" width="10.7109375" customWidth="1"/>
    <col min="6402" max="6402" width="32.7109375" customWidth="1"/>
    <col min="6403" max="6405" width="13.7109375" customWidth="1"/>
    <col min="6406" max="6656" width="11.42578125" customWidth="1"/>
    <col min="6657" max="6657" width="10.7109375" customWidth="1"/>
    <col min="6658" max="6658" width="32.7109375" customWidth="1"/>
    <col min="6659" max="6661" width="13.7109375" customWidth="1"/>
    <col min="6662" max="6912" width="11.42578125" customWidth="1"/>
    <col min="6913" max="6913" width="10.7109375" customWidth="1"/>
    <col min="6914" max="6914" width="32.7109375" customWidth="1"/>
    <col min="6915" max="6917" width="13.7109375" customWidth="1"/>
    <col min="6918" max="7168" width="11.42578125" customWidth="1"/>
    <col min="7169" max="7169" width="10.7109375" customWidth="1"/>
    <col min="7170" max="7170" width="32.7109375" customWidth="1"/>
    <col min="7171" max="7173" width="13.7109375" customWidth="1"/>
    <col min="7174" max="7424" width="11.42578125" customWidth="1"/>
    <col min="7425" max="7425" width="10.7109375" customWidth="1"/>
    <col min="7426" max="7426" width="32.7109375" customWidth="1"/>
    <col min="7427" max="7429" width="13.7109375" customWidth="1"/>
    <col min="7430" max="7680" width="11.42578125" customWidth="1"/>
    <col min="7681" max="7681" width="10.7109375" customWidth="1"/>
    <col min="7682" max="7682" width="32.7109375" customWidth="1"/>
    <col min="7683" max="7685" width="13.7109375" customWidth="1"/>
    <col min="7686" max="7936" width="11.42578125" customWidth="1"/>
    <col min="7937" max="7937" width="10.7109375" customWidth="1"/>
    <col min="7938" max="7938" width="32.7109375" customWidth="1"/>
    <col min="7939" max="7941" width="13.7109375" customWidth="1"/>
    <col min="7942" max="8192" width="11.42578125" customWidth="1"/>
    <col min="8193" max="8193" width="10.7109375" customWidth="1"/>
    <col min="8194" max="8194" width="32.7109375" customWidth="1"/>
    <col min="8195" max="8197" width="13.7109375" customWidth="1"/>
    <col min="8198" max="8448" width="11.42578125" customWidth="1"/>
    <col min="8449" max="8449" width="10.7109375" customWidth="1"/>
    <col min="8450" max="8450" width="32.7109375" customWidth="1"/>
    <col min="8451" max="8453" width="13.7109375" customWidth="1"/>
    <col min="8454" max="8704" width="11.42578125" customWidth="1"/>
    <col min="8705" max="8705" width="10.7109375" customWidth="1"/>
    <col min="8706" max="8706" width="32.7109375" customWidth="1"/>
    <col min="8707" max="8709" width="13.7109375" customWidth="1"/>
    <col min="8710" max="8960" width="11.42578125" customWidth="1"/>
    <col min="8961" max="8961" width="10.7109375" customWidth="1"/>
    <col min="8962" max="8962" width="32.7109375" customWidth="1"/>
    <col min="8963" max="8965" width="13.7109375" customWidth="1"/>
    <col min="8966" max="9216" width="11.42578125" customWidth="1"/>
    <col min="9217" max="9217" width="10.7109375" customWidth="1"/>
    <col min="9218" max="9218" width="32.7109375" customWidth="1"/>
    <col min="9219" max="9221" width="13.7109375" customWidth="1"/>
    <col min="9222" max="9472" width="11.42578125" customWidth="1"/>
    <col min="9473" max="9473" width="10.7109375" customWidth="1"/>
    <col min="9474" max="9474" width="32.7109375" customWidth="1"/>
    <col min="9475" max="9477" width="13.7109375" customWidth="1"/>
    <col min="9478" max="9728" width="11.42578125" customWidth="1"/>
    <col min="9729" max="9729" width="10.7109375" customWidth="1"/>
    <col min="9730" max="9730" width="32.7109375" customWidth="1"/>
    <col min="9731" max="9733" width="13.7109375" customWidth="1"/>
    <col min="9734" max="9984" width="11.42578125" customWidth="1"/>
    <col min="9985" max="9985" width="10.7109375" customWidth="1"/>
    <col min="9986" max="9986" width="32.7109375" customWidth="1"/>
    <col min="9987" max="9989" width="13.7109375" customWidth="1"/>
    <col min="9990" max="10240" width="11.42578125" customWidth="1"/>
    <col min="10241" max="10241" width="10.7109375" customWidth="1"/>
    <col min="10242" max="10242" width="32.7109375" customWidth="1"/>
    <col min="10243" max="10245" width="13.7109375" customWidth="1"/>
    <col min="10246" max="10496" width="11.42578125" customWidth="1"/>
    <col min="10497" max="10497" width="10.7109375" customWidth="1"/>
    <col min="10498" max="10498" width="32.7109375" customWidth="1"/>
    <col min="10499" max="10501" width="13.7109375" customWidth="1"/>
    <col min="10502" max="10752" width="11.42578125" customWidth="1"/>
    <col min="10753" max="10753" width="10.7109375" customWidth="1"/>
    <col min="10754" max="10754" width="32.7109375" customWidth="1"/>
    <col min="10755" max="10757" width="13.7109375" customWidth="1"/>
    <col min="10758" max="11008" width="11.42578125" customWidth="1"/>
    <col min="11009" max="11009" width="10.7109375" customWidth="1"/>
    <col min="11010" max="11010" width="32.7109375" customWidth="1"/>
    <col min="11011" max="11013" width="13.7109375" customWidth="1"/>
    <col min="11014" max="11264" width="11.42578125" customWidth="1"/>
    <col min="11265" max="11265" width="10.7109375" customWidth="1"/>
    <col min="11266" max="11266" width="32.7109375" customWidth="1"/>
    <col min="11267" max="11269" width="13.7109375" customWidth="1"/>
    <col min="11270" max="11520" width="11.42578125" customWidth="1"/>
    <col min="11521" max="11521" width="10.7109375" customWidth="1"/>
    <col min="11522" max="11522" width="32.7109375" customWidth="1"/>
    <col min="11523" max="11525" width="13.7109375" customWidth="1"/>
    <col min="11526" max="11776" width="11.42578125" customWidth="1"/>
    <col min="11777" max="11777" width="10.7109375" customWidth="1"/>
    <col min="11778" max="11778" width="32.7109375" customWidth="1"/>
    <col min="11779" max="11781" width="13.7109375" customWidth="1"/>
    <col min="11782" max="12032" width="11.42578125" customWidth="1"/>
    <col min="12033" max="12033" width="10.7109375" customWidth="1"/>
    <col min="12034" max="12034" width="32.7109375" customWidth="1"/>
    <col min="12035" max="12037" width="13.7109375" customWidth="1"/>
    <col min="12038" max="12288" width="11.42578125" customWidth="1"/>
    <col min="12289" max="12289" width="10.7109375" customWidth="1"/>
    <col min="12290" max="12290" width="32.7109375" customWidth="1"/>
    <col min="12291" max="12293" width="13.7109375" customWidth="1"/>
    <col min="12294" max="12544" width="11.42578125" customWidth="1"/>
    <col min="12545" max="12545" width="10.7109375" customWidth="1"/>
    <col min="12546" max="12546" width="32.7109375" customWidth="1"/>
    <col min="12547" max="12549" width="13.7109375" customWidth="1"/>
    <col min="12550" max="12800" width="11.42578125" customWidth="1"/>
    <col min="12801" max="12801" width="10.7109375" customWidth="1"/>
    <col min="12802" max="12802" width="32.7109375" customWidth="1"/>
    <col min="12803" max="12805" width="13.7109375" customWidth="1"/>
    <col min="12806" max="13056" width="11.42578125" customWidth="1"/>
    <col min="13057" max="13057" width="10.7109375" customWidth="1"/>
    <col min="13058" max="13058" width="32.7109375" customWidth="1"/>
    <col min="13059" max="13061" width="13.7109375" customWidth="1"/>
    <col min="13062" max="13312" width="11.42578125" customWidth="1"/>
    <col min="13313" max="13313" width="10.7109375" customWidth="1"/>
    <col min="13314" max="13314" width="32.7109375" customWidth="1"/>
    <col min="13315" max="13317" width="13.7109375" customWidth="1"/>
    <col min="13318" max="13568" width="11.42578125" customWidth="1"/>
    <col min="13569" max="13569" width="10.7109375" customWidth="1"/>
    <col min="13570" max="13570" width="32.7109375" customWidth="1"/>
    <col min="13571" max="13573" width="13.7109375" customWidth="1"/>
    <col min="13574" max="13824" width="11.42578125" customWidth="1"/>
    <col min="13825" max="13825" width="10.7109375" customWidth="1"/>
    <col min="13826" max="13826" width="32.7109375" customWidth="1"/>
    <col min="13827" max="13829" width="13.7109375" customWidth="1"/>
    <col min="13830" max="14080" width="11.42578125" customWidth="1"/>
    <col min="14081" max="14081" width="10.7109375" customWidth="1"/>
    <col min="14082" max="14082" width="32.7109375" customWidth="1"/>
    <col min="14083" max="14085" width="13.7109375" customWidth="1"/>
    <col min="14086" max="14336" width="11.42578125" customWidth="1"/>
    <col min="14337" max="14337" width="10.7109375" customWidth="1"/>
    <col min="14338" max="14338" width="32.7109375" customWidth="1"/>
    <col min="14339" max="14341" width="13.7109375" customWidth="1"/>
    <col min="14342" max="14592" width="11.42578125" customWidth="1"/>
    <col min="14593" max="14593" width="10.7109375" customWidth="1"/>
    <col min="14594" max="14594" width="32.7109375" customWidth="1"/>
    <col min="14595" max="14597" width="13.7109375" customWidth="1"/>
    <col min="14598" max="14848" width="11.42578125" customWidth="1"/>
    <col min="14849" max="14849" width="10.7109375" customWidth="1"/>
    <col min="14850" max="14850" width="32.7109375" customWidth="1"/>
    <col min="14851" max="14853" width="13.7109375" customWidth="1"/>
    <col min="14854" max="15104" width="11.42578125" customWidth="1"/>
    <col min="15105" max="15105" width="10.7109375" customWidth="1"/>
    <col min="15106" max="15106" width="32.7109375" customWidth="1"/>
    <col min="15107" max="15109" width="13.7109375" customWidth="1"/>
    <col min="15110" max="15360" width="11.42578125" customWidth="1"/>
    <col min="15361" max="15361" width="10.7109375" customWidth="1"/>
    <col min="15362" max="15362" width="32.7109375" customWidth="1"/>
    <col min="15363" max="15365" width="13.7109375" customWidth="1"/>
    <col min="15366" max="15616" width="11.42578125" customWidth="1"/>
    <col min="15617" max="15617" width="10.7109375" customWidth="1"/>
    <col min="15618" max="15618" width="32.7109375" customWidth="1"/>
    <col min="15619" max="15621" width="13.7109375" customWidth="1"/>
    <col min="15622" max="15872" width="11.42578125" customWidth="1"/>
    <col min="15873" max="15873" width="10.7109375" customWidth="1"/>
    <col min="15874" max="15874" width="32.7109375" customWidth="1"/>
    <col min="15875" max="15877" width="13.7109375" customWidth="1"/>
    <col min="15878" max="16128" width="11.42578125" customWidth="1"/>
    <col min="16129" max="16129" width="10.7109375" customWidth="1"/>
    <col min="16130" max="16130" width="32.7109375" customWidth="1"/>
    <col min="16131" max="16133" width="13.7109375" customWidth="1"/>
    <col min="16134" max="16384" width="11.42578125" customWidth="1"/>
  </cols>
  <sheetData>
    <row r="1" spans="1:5" ht="94.5" customHeight="1" x14ac:dyDescent="0.25">
      <c r="A1" s="25" t="s">
        <v>136</v>
      </c>
      <c r="B1" s="25"/>
      <c r="C1" s="25"/>
      <c r="D1" s="25"/>
    </row>
    <row r="2" spans="1:5" x14ac:dyDescent="0.25">
      <c r="A2" s="26" t="s">
        <v>137</v>
      </c>
    </row>
    <row r="3" spans="1:5" x14ac:dyDescent="0.25">
      <c r="A3" s="26"/>
      <c r="B3" s="26"/>
      <c r="C3" s="27"/>
      <c r="D3" s="28"/>
      <c r="E3" s="28"/>
    </row>
    <row r="4" spans="1:5" x14ac:dyDescent="0.25">
      <c r="A4" s="29" t="s">
        <v>138</v>
      </c>
      <c r="B4" s="26" t="s">
        <v>16</v>
      </c>
      <c r="C4" s="27"/>
      <c r="D4" s="28">
        <f>Hoja1!M4</f>
        <v>17746.04</v>
      </c>
      <c r="E4" s="28"/>
    </row>
    <row r="5" spans="1:5" x14ac:dyDescent="0.25">
      <c r="A5" s="26"/>
      <c r="B5" s="26"/>
      <c r="C5" s="27"/>
      <c r="D5" s="28"/>
      <c r="E5" s="28"/>
    </row>
    <row r="6" spans="1:5" x14ac:dyDescent="0.25">
      <c r="A6" s="26" t="s">
        <v>139</v>
      </c>
      <c r="B6" s="26"/>
      <c r="C6" s="27"/>
      <c r="D6" s="30">
        <f>SUM(D4:D5)</f>
        <v>17746.04</v>
      </c>
      <c r="E6" s="28"/>
    </row>
    <row r="7" spans="1:5" x14ac:dyDescent="0.25">
      <c r="A7" s="26" t="s">
        <v>140</v>
      </c>
      <c r="B7" s="26"/>
      <c r="C7" s="27"/>
      <c r="D7" s="30">
        <f>SUM(D6:D6)</f>
        <v>17746.04</v>
      </c>
      <c r="E7" s="28"/>
    </row>
    <row r="8" spans="1:5" x14ac:dyDescent="0.25">
      <c r="A8" s="26"/>
      <c r="B8" s="26"/>
      <c r="C8" s="27"/>
      <c r="D8" s="28"/>
      <c r="E8" s="28"/>
    </row>
    <row r="9" spans="1:5" x14ac:dyDescent="0.25">
      <c r="A9" s="26"/>
      <c r="B9" s="26"/>
      <c r="C9" s="27"/>
      <c r="D9" s="28"/>
      <c r="E9" s="28"/>
    </row>
  </sheetData>
  <mergeCells count="1">
    <mergeCell ref="A1:D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2</vt:i4>
      </vt:variant>
    </vt:vector>
  </HeadingPairs>
  <TitlesOfParts>
    <vt:vector size="2" baseType="lpstr">
      <vt:lpstr>Hoja1</vt:lpstr>
      <vt:lpstr>Resumen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Projecal Solvi</dc:creator>
  <cp:lastModifiedBy>Andreu Criado</cp:lastModifiedBy>
  <dcterms:created xsi:type="dcterms:W3CDTF">2024-07-24T07:46:22Z</dcterms:created>
  <dcterms:modified xsi:type="dcterms:W3CDTF">2024-08-05T09:13:34Z</dcterms:modified>
</cp:coreProperties>
</file>